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170" firstSheet="1" activeTab="2"/>
  </bookViews>
  <sheets>
    <sheet name="ФК РЗ  и ПРЗ декабрь 2006г" sheetId="1" r:id="rId1"/>
    <sheet name="ФУНК_КЛ_по PЗ и ПPЗ" sheetId="2" r:id="rId2"/>
    <sheet name="РЗ_ПРЗ_ЦСТ_ВР декабрь " sheetId="3" r:id="rId3"/>
  </sheets>
  <definedNames>
    <definedName name="Excel_BuiltIn_Print_Titles_1">'ФК РЗ  и ПРЗ декабрь 2006г'!$9:$9</definedName>
    <definedName name="Excel_BuiltIn_Print_Titles_2">'ФУНК_КЛ_по PЗ и ПPЗ'!$15:$15</definedName>
    <definedName name="Excel_BuiltIn_Print_Titles_3">'РЗ_ПРЗ_ЦСТ_ВР декабрь '!$12:$12</definedName>
  </definedNames>
  <calcPr fullCalcOnLoad="1" refMode="R1C1"/>
</workbook>
</file>

<file path=xl/sharedStrings.xml><?xml version="1.0" encoding="utf-8"?>
<sst xmlns="http://schemas.openxmlformats.org/spreadsheetml/2006/main" count="848" uniqueCount="260">
  <si>
    <t>Приложение  1</t>
  </si>
  <si>
    <t>к Постановлению Совета народных</t>
  </si>
  <si>
    <t>депутатов  МО "Гиагинский  район"</t>
  </si>
  <si>
    <t>от "_____"______________2006 г.______</t>
  </si>
  <si>
    <t>Распределение  ассигнований из бюджета муниципального образования " Гиагинский район" на 2006 год по разделам и подразделам функциональной классификации расходов бюджетов Российской Федерации</t>
  </si>
  <si>
    <t>Наименование</t>
  </si>
  <si>
    <t>РЗ</t>
  </si>
  <si>
    <t>ПРЗ</t>
  </si>
  <si>
    <t>уточн. бюджет</t>
  </si>
  <si>
    <t>Всего</t>
  </si>
  <si>
    <t>Общегосударственные расходы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</si>
  <si>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</si>
  <si>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</si>
  <si>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</si>
  <si>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Функционирование законодательных(представительных) органов государственной власти и местного самоуправления</t>
  </si>
  <si>
    <t>03</t>
  </si>
  <si>
    <t>Функционирование Правительства Российской Федерации, высших органов исполнительнойвласти субъектов РФ, местных администраций</t>
  </si>
  <si>
    <t>04</t>
  </si>
  <si>
    <t>Обеспечение проведения выборов и референдумов</t>
  </si>
  <si>
    <t>07</t>
  </si>
  <si>
    <t>Обслуживание государственного и муниципального долга</t>
  </si>
  <si>
    <t>12</t>
  </si>
  <si>
    <t>Резервные фонды</t>
  </si>
  <si>
    <t>13</t>
  </si>
  <si>
    <t xml:space="preserve">Другие общегосударственные вопросы </t>
  </si>
  <si>
    <t>15</t>
  </si>
  <si>
    <t>Национальная экономика</t>
  </si>
  <si>
    <t>Сельское хозяйство</t>
  </si>
  <si>
    <t>05</t>
  </si>
  <si>
    <t>Водные ресурсы</t>
  </si>
  <si>
    <t>06</t>
  </si>
  <si>
    <t>Транспорт</t>
  </si>
  <si>
    <t>08</t>
  </si>
  <si>
    <t>Жилищно-коммунальное хозяйство</t>
  </si>
  <si>
    <t>Жилищное хозяйство</t>
  </si>
  <si>
    <t>Коммунальное  хозяйство</t>
  </si>
  <si>
    <t>Образование</t>
  </si>
  <si>
    <t>Дошкольное образование</t>
  </si>
  <si>
    <t>Общее образование</t>
  </si>
  <si>
    <t>Молодежная политика  и оздоровление детей</t>
  </si>
  <si>
    <t>Другие вопросы в области образования</t>
  </si>
  <si>
    <t>09</t>
  </si>
  <si>
    <t>Культура, кинематография и средства массовой информации</t>
  </si>
  <si>
    <t>Культура</t>
  </si>
  <si>
    <t>Кинематография</t>
  </si>
  <si>
    <t>Периодическая печать и издательства</t>
  </si>
  <si>
    <t xml:space="preserve">Другие вопросы в области культуры,кинематографии и средств массовой информации </t>
  </si>
  <si>
    <t>Здравоохранение и спорт</t>
  </si>
  <si>
    <t xml:space="preserve">Здравоохранение      </t>
  </si>
  <si>
    <t>Спорт и физическая  культура</t>
  </si>
  <si>
    <t>Другие вопросы в области здравоохранения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</si>
  <si>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</si>
  <si>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</si>
  <si>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</si>
  <si>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</si>
  <si>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Борьба с беспризорностью, опека, попечительство</t>
  </si>
  <si>
    <t>Межбюджетные отношения</t>
  </si>
  <si>
    <t>11</t>
  </si>
  <si>
    <t>Финансовая помощь бюджетам других уровней</t>
  </si>
  <si>
    <t>Управляющая делами Совета народных депутатов</t>
  </si>
  <si>
    <t>муниципального образования "Гиагинский район"</t>
  </si>
  <si>
    <t>С.И. Тхайцухова</t>
  </si>
  <si>
    <t>РАСПРЕДЕЛЕНИЕ РАСХОДОВ БЮДЖЕТА   МО " ГИАГИНСКИЙ РАЙОН"  НА 2006 ГОД</t>
  </si>
  <si>
    <t>ПО  РАЗДЕЛАМ И  ПОДРАЗДЕЛАМ  ФУНКЦИОНАЛЬНОЙ КЛАССИФИКАЦИИ</t>
  </si>
  <si>
    <t>РАСХОДОВ БЮДЖЕТОВ  РОССИЙСКОЙ ФЕДЕРАЦИИ</t>
  </si>
  <si>
    <t>утв. бюджет</t>
  </si>
  <si>
    <t>поправки</t>
  </si>
  <si>
    <t>ВСЕГО</t>
  </si>
  <si>
    <t>ОБЩЕГОСУДАРСТВЕННЫЕ  ВОПРОСЫ</t>
  </si>
  <si>
    <t>.01</t>
  </si>
  <si>
    <t>.03</t>
  </si>
  <si>
    <t>.04</t>
  </si>
  <si>
    <t>.07</t>
  </si>
  <si>
    <t>.12</t>
  </si>
  <si>
    <t>.13</t>
  </si>
  <si>
    <t>.15</t>
  </si>
  <si>
    <t xml:space="preserve">НАЦИОНАЛЬНАЯ  ЭКОНОМИКА </t>
  </si>
  <si>
    <t>ЖИЛИЩНО-КОММУНАЛЬНОЕ  ХОЗЯЙСТВО</t>
  </si>
  <si>
    <t>.05</t>
  </si>
  <si>
    <t>.02</t>
  </si>
  <si>
    <t>ОБРАЗОВАНИЕ</t>
  </si>
  <si>
    <t>.09</t>
  </si>
  <si>
    <t>КУЛЬТУРА, КИНЕМАТОГРАФИЯ,СРЕДСТВА МАССОВОЙ ИНФОРМАЦИИ</t>
  </si>
  <si>
    <t>.08</t>
  </si>
  <si>
    <t>ЗДРАВООХРАНЕНИЕ  И  СПОРТ</t>
  </si>
  <si>
    <t>СОЦИАЛЬНАЯ  ПОЛИТИКА</t>
  </si>
  <si>
    <t>.10</t>
  </si>
  <si>
    <t>МЕЖБЮДЖЕТНЫЕ ТРАНСФЕРТЫ</t>
  </si>
  <si>
    <t>.11</t>
  </si>
  <si>
    <t>Управ.делами Совета народных депутатов</t>
  </si>
  <si>
    <t>МО "Гиагинский район"</t>
  </si>
  <si>
    <t>ЦСР</t>
  </si>
  <si>
    <t>ВР</t>
  </si>
  <si>
    <t>% исполнения к уточненному плану</t>
  </si>
  <si>
    <t>Функционирование высшего должностного лица субъекта Российской Федерации и органа муниципального образования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</si>
  <si>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</si>
  <si>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</t>
  </si>
  <si>
    <t>Резервные фонды местных администраций</t>
  </si>
  <si>
    <t xml:space="preserve">Национальная экономика </t>
  </si>
  <si>
    <t>Благоустройство</t>
  </si>
  <si>
    <t>Физическая культура и спорт</t>
  </si>
  <si>
    <t>Коммунальное хозяйство</t>
  </si>
  <si>
    <t>доп.клас.ФБ</t>
  </si>
  <si>
    <t>00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</si>
  <si>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</si>
  <si>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</si>
  <si>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</si>
  <si>
    <t>Уплата прочих налогов, сборов и иных платежей</t>
  </si>
  <si>
    <t>Резервные средства</t>
  </si>
  <si>
    <t>870</t>
  </si>
  <si>
    <t>Нацианальная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</si>
  <si>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</si>
  <si>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</si>
  <si>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</si>
  <si>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 xml:space="preserve"> </t>
  </si>
  <si>
    <t>120</t>
  </si>
  <si>
    <t>Расходы на выплаты персоналу государственных (муниципальных) органов</t>
  </si>
  <si>
    <t>Обеспечение функций органами местного самоуправления</t>
  </si>
  <si>
    <t>240</t>
  </si>
  <si>
    <t>Иные  закупки товаров, работ и услуг для обеспечения осударственных (муниципальных) нужд</t>
  </si>
  <si>
    <t>850</t>
  </si>
  <si>
    <t>Проведение выборов и референдумов</t>
  </si>
  <si>
    <t>Осуществление отдельных государственных полномочий Республики Адыгея, переданных местным бюджетам</t>
  </si>
  <si>
    <t>Осуществление государственных полномочий в сфере административных правонарушений</t>
  </si>
  <si>
    <t>Выполнение других обязательста муниципальных образований</t>
  </si>
  <si>
    <t>Реализация программных мероприятий</t>
  </si>
  <si>
    <t>Прочие мероприятия в области коммунального хозяйства</t>
  </si>
  <si>
    <t>Культура и кинематография</t>
  </si>
  <si>
    <t>Социальное обеспечение и иные выплаты населению</t>
  </si>
  <si>
    <t>300</t>
  </si>
  <si>
    <t>Межбюджетные трансферты</t>
  </si>
  <si>
    <t>500</t>
  </si>
  <si>
    <t>Дорожное хозяйство (дорожные фонды)</t>
  </si>
  <si>
    <t>Подпрограмма "Снижение рисков и последствий чрезвычайных ситуаций природного и техногенного характера на  территории муниципального образования "Сергиевское сельское поселение"</t>
  </si>
  <si>
    <t>Пенсионное обеспечение лиц, замещающие муниципальные должности и муниципальные должности муниципальной службы в администрации  МО "Сергиевское сельское поселение"</t>
  </si>
  <si>
    <t>Подпрограмма "Обеспечение первичных мер пожарной безопасности в мунипальном образовании "Сергиевское сельское поселение"</t>
  </si>
  <si>
    <t>Национальная оборона</t>
  </si>
  <si>
    <t>Осуществление первичного воинского учета на территориях,где отсутствуют военные комисариаты</t>
  </si>
  <si>
    <t>611000Ф100</t>
  </si>
  <si>
    <t>616000Ф400</t>
  </si>
  <si>
    <t>61 000 61000</t>
  </si>
  <si>
    <t>61 000 61010</t>
  </si>
  <si>
    <t>6100051180</t>
  </si>
  <si>
    <t>6Э 0 0000000</t>
  </si>
  <si>
    <t>6Э 2 010000000</t>
  </si>
  <si>
    <t>6Э 1 0000100</t>
  </si>
  <si>
    <t>6Э 2 0000000</t>
  </si>
  <si>
    <t>00 0 0000000</t>
  </si>
  <si>
    <t>6Ч 2 0000200</t>
  </si>
  <si>
    <t>0000000000</t>
  </si>
  <si>
    <t>61 8 000Ф500</t>
  </si>
  <si>
    <t>6Ч 0 0000000</t>
  </si>
  <si>
    <t>619000Ф700</t>
  </si>
  <si>
    <t>621000Ф600</t>
  </si>
  <si>
    <t>620000Ф8000</t>
  </si>
  <si>
    <t>622000Ф900</t>
  </si>
  <si>
    <t>61 5 0000000</t>
  </si>
  <si>
    <t>6170000100</t>
  </si>
  <si>
    <t>61 7 000Ф300</t>
  </si>
  <si>
    <t>6Я00500100</t>
  </si>
  <si>
    <t>6Я 0 0007000</t>
  </si>
  <si>
    <t>6Я 0 0007100</t>
  </si>
  <si>
    <t>6Э40000000</t>
  </si>
  <si>
    <t xml:space="preserve">         </t>
  </si>
  <si>
    <t>55</t>
  </si>
  <si>
    <t>6Ч 0 000000</t>
  </si>
  <si>
    <t>6Ч10000100</t>
  </si>
  <si>
    <t>6Ч30000300</t>
  </si>
  <si>
    <t>6Ч40000400</t>
  </si>
  <si>
    <t>6Ч50000500</t>
  </si>
  <si>
    <t>6Ч60000600</t>
  </si>
  <si>
    <t>6Ч70000700</t>
  </si>
  <si>
    <t>6Ч80000800</t>
  </si>
  <si>
    <t>Иные закупки товаров, работ и услуг для обеспечения государственных (муниципальных) нужд</t>
  </si>
  <si>
    <t>000</t>
  </si>
  <si>
    <t>800</t>
  </si>
  <si>
    <t>6170000000</t>
  </si>
  <si>
    <t>200</t>
  </si>
  <si>
    <t>312</t>
  </si>
  <si>
    <t>540</t>
  </si>
  <si>
    <t>Распределение ассигнований из бюджета муниципального образования "Сергиевское сельское поселение" за    2020 год по разделам и подразделам, целевым статьям и видам расходов функциональной классификации расходов бюджетов Российской Федерации</t>
  </si>
  <si>
    <t>Муниципальная долгосрочная программа"Развития физической культуры и спорта в муниципальном образовании "Сергиевское сельское поселение"</t>
  </si>
  <si>
    <t>Программа «Формирование современной городской среды на территории МО «Сергиевское сельское поселение»</t>
  </si>
  <si>
    <t xml:space="preserve">Подпрограмма «Строительство и реконструкция дворовых детских и спортивных площадок в МО «Сергиевское сельское поселение» </t>
  </si>
  <si>
    <t>Подпрограмма "Содержание и ремонт памятников и обелисков муниципального образования "Сергиевское сельское поселение"</t>
  </si>
  <si>
    <t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</t>
  </si>
  <si>
    <t>«Энергосбережение и повышение энергетической эффективности в муниципальном образовании «Сергиевское сельское поселение»</t>
  </si>
  <si>
    <t xml:space="preserve">Муниципальная  программа «О противодействии коррупции в муниципальном образовании «Сергиевское сельское поселение» </t>
  </si>
  <si>
    <t xml:space="preserve">Муниципальная программа муниципального образования «Сергиевское сельское поселение» «Защита населения и территории от чрезвычайных ситуаций, обеспечение пожарной безопасности» </t>
  </si>
  <si>
    <t xml:space="preserve"> муниципальная программа обеспечения безопасности
дорожного движения на территории Муниципального образования «Сергиевское сельское поселение»</t>
  </si>
  <si>
    <t xml:space="preserve">Муниципальная программа «Благоустройство территории муниципального образования «Сергиевское сельское поселение» </t>
  </si>
  <si>
    <t xml:space="preserve">Подпрограмма «Текущее содержание и обслуживание наружных сетей уличного освещения территории муниципального образования «Сергиевское сельское поселение» </t>
  </si>
  <si>
    <t xml:space="preserve">Подпрограмма «Озеленение территории муниципального образования «Сергиевское сельское поселение»  </t>
  </si>
  <si>
    <t>Подпрограмма "Организация ритуальных услуг и содержание мест захоронения муниципального образования "Сергиевское сельское поселение"</t>
  </si>
  <si>
    <t xml:space="preserve">Подпрограмма «Прочие мероприятия про благоустройству территории муниципального образования «Сергиевское сельское поселение» </t>
  </si>
  <si>
    <t>6Ч60000000</t>
  </si>
  <si>
    <t>2</t>
  </si>
  <si>
    <t>122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</si>
  <si>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</si>
  <si>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</si>
  <si>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</si>
  <si>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244</t>
  </si>
  <si>
    <t>Финансирование проектов развития территорий муниципальных образований Республики Адыгея основанных на местных инициативах за счет безвозмездных поступлений республиканского бюджета РА</t>
  </si>
  <si>
    <t>Софинансирование проектов развития территорий муниципальных образований Республики Адыгея основанных на местных инициативах за счет средств местного бюджета</t>
  </si>
  <si>
    <t>Софинансирование проектов развития территорий муниципальных образований Республики Адыгея основанных на местных инициативах за счет прочих безвозмездных поступлений от юридических лиц в бюджеты сельских поселений</t>
  </si>
  <si>
    <t>Софинансирование проектов развития территорий муниципальных образований Республики Адыгея основанных на местных инициативах за счет поступления от денежных пожертвований, предоставляемых физическими лицами получателям средств бюджетов сельских поселений</t>
  </si>
  <si>
    <t>6Ч50060480</t>
  </si>
  <si>
    <t>6Ч51000500</t>
  </si>
  <si>
    <t>6Ч52000500</t>
  </si>
  <si>
    <t>6Ч53000500</t>
  </si>
  <si>
    <t>6Ч70000000</t>
  </si>
  <si>
    <t>6Ч70000001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</si>
  <si>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</si>
  <si>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</si>
  <si>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утвержден  ный план  2021 года ( первоначальный)</t>
  </si>
  <si>
    <t>Уточненный план 2021год.</t>
  </si>
  <si>
    <t>фактическое исполнение   2021г.</t>
  </si>
  <si>
    <t>6170055490</t>
  </si>
  <si>
    <t>0</t>
  </si>
  <si>
    <t>1581,8</t>
  </si>
  <si>
    <t>1364,3</t>
  </si>
  <si>
    <t>61 7 000Ф200</t>
  </si>
  <si>
    <t>Другие вопросы в области национальной экономики</t>
  </si>
  <si>
    <t>Оценка недвижимости, признание прав и регулирование отношений муниципальной собственностью</t>
  </si>
  <si>
    <t>60</t>
  </si>
  <si>
    <t xml:space="preserve">Муниципальной программы «Программа развития систем коммунальной инфраструктуры МО «Сергиевское сельское поселение» </t>
  </si>
  <si>
    <t>750,4</t>
  </si>
  <si>
    <t>25</t>
  </si>
  <si>
    <t>190,5</t>
  </si>
  <si>
    <t>1523,9</t>
  </si>
  <si>
    <t>6Ч5006048Ч</t>
  </si>
  <si>
    <t>17,8</t>
  </si>
  <si>
    <t>619000К700</t>
  </si>
  <si>
    <t>Муниципальная программа  "Памятные и юбилейные даты в муниципальном образовании "Сергиевское сельское поселение"</t>
  </si>
  <si>
    <t>Муниципальная программа "Развитие сферы культуры в МО «Сергиевское сельское поселение».</t>
  </si>
  <si>
    <t>73,4</t>
  </si>
  <si>
    <t>313</t>
  </si>
  <si>
    <t>Пособия, компенсации, меры социальной поддержки по публичным нормативным обязательствам</t>
  </si>
  <si>
    <t>2,3</t>
  </si>
  <si>
    <t>20</t>
  </si>
  <si>
    <t>205</t>
  </si>
  <si>
    <t>61 7 000Ф400</t>
  </si>
  <si>
    <t>Мероприятия по землеустройсту и землепользованию</t>
  </si>
  <si>
    <t>Прочая закупка товаров, работ и услуг для государственных нужд</t>
  </si>
  <si>
    <t xml:space="preserve">6Я 0 000600  </t>
  </si>
  <si>
    <t>6Я 000 0610</t>
  </si>
  <si>
    <t>2,0</t>
  </si>
  <si>
    <t>Муниципальная программа поддержки и развития малого и среднего предпринимательства на территории муниципального образования «Сергиевское сельское поселение»</t>
  </si>
  <si>
    <t>Пособия, компенсации и иные социальные выплаты гражданам, кроме публичных нормативных обязательств</t>
  </si>
  <si>
    <t>160,0</t>
  </si>
  <si>
    <r>
      <t>61 7 0009Ф00</t>
    </r>
    <r>
      <rPr>
        <sz val="14"/>
        <color indexed="8"/>
        <rFont val="Times New Roman"/>
        <family val="1"/>
      </rPr>
      <t xml:space="preserve"> </t>
    </r>
  </si>
  <si>
    <t>Осуществление государственных полномочий в сферепрведение Всеросийской переписи населения.</t>
  </si>
  <si>
    <t>6330000000</t>
  </si>
  <si>
    <t>6330054690</t>
  </si>
  <si>
    <t>46,1</t>
  </si>
  <si>
    <t>920,1</t>
  </si>
  <si>
    <t>Сельское хозяйство и рыболовство</t>
  </si>
  <si>
    <t>6550000000</t>
  </si>
  <si>
    <t>6550061070</t>
  </si>
  <si>
    <t>Приложение № 4    к  Решению СНД № 41 от 19 мая 2022г.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</si>
</sst>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"/>
    <numFmt numFmtId="174" formatCode="0.0%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_р_._-;\-* #,##0.000_р_._-;_-* &quot;-&quot;??_р_._-;_-@_-"/>
  </numFmts>
  <fonts count="55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rgb="FF000000"/>
      <name val="Arial Cyr"/>
      <family val="0"/>
    </font>
    <font>
      <sz val="12"/>
      <color rgb="FF000000"/>
      <name val="Arial Cyr"/>
      <family val="0"/>
    </font>
    <font>
      <sz val="1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13">
    <border>
      <left/>
      <right/>
      <top/>
      <bottom/>
      <diagonal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left" wrapText="1" indent="2"/>
      <protection/>
    </xf>
    <xf numFmtId="49" fontId="35" fillId="0" borderId="2">
      <alignment horizontal="center"/>
      <protection/>
    </xf>
    <xf numFmtId="4" fontId="35" fillId="0" borderId="2">
      <alignment horizontal="right" shrinkToFi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8" borderId="9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1" fillId="0" borderId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" fontId="2" fillId="0" borderId="21" xfId="0" applyNumberFormat="1" applyFont="1" applyBorder="1" applyAlignment="1">
      <alignment horizontal="right"/>
    </xf>
    <xf numFmtId="49" fontId="2" fillId="0" borderId="19" xfId="61" applyNumberFormat="1" applyFont="1" applyFill="1" applyBorder="1" applyAlignment="1" applyProtection="1">
      <alignment horizontal="right"/>
      <protection/>
    </xf>
    <xf numFmtId="0" fontId="2" fillId="0" borderId="20" xfId="0" applyFont="1" applyBorder="1" applyAlignment="1">
      <alignment horizontal="right"/>
    </xf>
    <xf numFmtId="0" fontId="3" fillId="0" borderId="22" xfId="0" applyFont="1" applyBorder="1" applyAlignment="1">
      <alignment vertical="center" wrapText="1"/>
    </xf>
    <xf numFmtId="49" fontId="3" fillId="0" borderId="23" xfId="61" applyNumberFormat="1" applyFont="1" applyFill="1" applyBorder="1" applyAlignment="1" applyProtection="1">
      <alignment horizontal="right"/>
      <protection/>
    </xf>
    <xf numFmtId="49" fontId="3" fillId="0" borderId="23" xfId="0" applyNumberFormat="1" applyFont="1" applyBorder="1" applyAlignment="1">
      <alignment horizontal="right"/>
    </xf>
    <xf numFmtId="1" fontId="3" fillId="0" borderId="24" xfId="0" applyNumberFormat="1" applyFont="1" applyBorder="1" applyAlignment="1">
      <alignment horizontal="right"/>
    </xf>
    <xf numFmtId="0" fontId="3" fillId="0" borderId="25" xfId="0" applyFont="1" applyBorder="1" applyAlignment="1">
      <alignment vertical="center" wrapText="1"/>
    </xf>
    <xf numFmtId="49" fontId="3" fillId="0" borderId="26" xfId="0" applyNumberFormat="1" applyFont="1" applyBorder="1" applyAlignment="1">
      <alignment horizontal="right"/>
    </xf>
    <xf numFmtId="0" fontId="3" fillId="0" borderId="27" xfId="0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right"/>
    </xf>
    <xf numFmtId="1" fontId="3" fillId="0" borderId="2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right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horizontal="right"/>
    </xf>
    <xf numFmtId="0" fontId="2" fillId="0" borderId="21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right"/>
    </xf>
    <xf numFmtId="0" fontId="3" fillId="0" borderId="31" xfId="0" applyFont="1" applyBorder="1" applyAlignment="1">
      <alignment vertical="center" wrapText="1"/>
    </xf>
    <xf numFmtId="49" fontId="3" fillId="0" borderId="32" xfId="0" applyNumberFormat="1" applyFont="1" applyBorder="1" applyAlignment="1">
      <alignment horizontal="right"/>
    </xf>
    <xf numFmtId="49" fontId="3" fillId="0" borderId="33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 horizontal="right"/>
    </xf>
    <xf numFmtId="0" fontId="3" fillId="0" borderId="26" xfId="0" applyFont="1" applyBorder="1" applyAlignment="1">
      <alignment vertical="center" wrapText="1"/>
    </xf>
    <xf numFmtId="1" fontId="3" fillId="0" borderId="26" xfId="0" applyNumberFormat="1" applyFont="1" applyBorder="1" applyAlignment="1">
      <alignment horizontal="right"/>
    </xf>
    <xf numFmtId="0" fontId="3" fillId="0" borderId="34" xfId="0" applyFont="1" applyBorder="1" applyAlignment="1">
      <alignment vertical="center" wrapText="1"/>
    </xf>
    <xf numFmtId="49" fontId="3" fillId="0" borderId="35" xfId="0" applyNumberFormat="1" applyFont="1" applyBorder="1" applyAlignment="1">
      <alignment horizontal="right"/>
    </xf>
    <xf numFmtId="49" fontId="3" fillId="0" borderId="36" xfId="0" applyNumberFormat="1" applyFont="1" applyBorder="1" applyAlignment="1">
      <alignment horizontal="right"/>
    </xf>
    <xf numFmtId="1" fontId="3" fillId="0" borderId="37" xfId="0" applyNumberFormat="1" applyFont="1" applyBorder="1" applyAlignment="1">
      <alignment horizontal="right"/>
    </xf>
    <xf numFmtId="0" fontId="2" fillId="0" borderId="38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right"/>
    </xf>
    <xf numFmtId="1" fontId="2" fillId="0" borderId="39" xfId="0" applyNumberFormat="1" applyFont="1" applyBorder="1" applyAlignment="1">
      <alignment horizontal="right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horizontal="right"/>
    </xf>
    <xf numFmtId="1" fontId="3" fillId="0" borderId="42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vertical="center" wrapText="1"/>
    </xf>
    <xf numFmtId="0" fontId="0" fillId="0" borderId="19" xfId="0" applyBorder="1" applyAlignment="1">
      <alignment/>
    </xf>
    <xf numFmtId="1" fontId="4" fillId="0" borderId="20" xfId="0" applyNumberFormat="1" applyFont="1" applyBorder="1" applyAlignment="1">
      <alignment horizontal="right"/>
    </xf>
    <xf numFmtId="1" fontId="4" fillId="0" borderId="17" xfId="0" applyNumberFormat="1" applyFont="1" applyBorder="1" applyAlignment="1">
      <alignment horizontal="right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/>
    </xf>
    <xf numFmtId="1" fontId="0" fillId="0" borderId="36" xfId="0" applyNumberFormat="1" applyBorder="1" applyAlignment="1">
      <alignment horizontal="right"/>
    </xf>
    <xf numFmtId="1" fontId="0" fillId="0" borderId="30" xfId="0" applyNumberFormat="1" applyBorder="1" applyAlignment="1">
      <alignment horizontal="right"/>
    </xf>
    <xf numFmtId="1" fontId="0" fillId="0" borderId="26" xfId="0" applyNumberFormat="1" applyBorder="1" applyAlignment="1">
      <alignment horizontal="right"/>
    </xf>
    <xf numFmtId="172" fontId="4" fillId="0" borderId="19" xfId="61" applyFont="1" applyFill="1" applyBorder="1" applyAlignment="1" applyProtection="1">
      <alignment/>
      <protection/>
    </xf>
    <xf numFmtId="1" fontId="0" fillId="0" borderId="24" xfId="0" applyNumberFormat="1" applyBorder="1" applyAlignment="1">
      <alignment horizontal="right"/>
    </xf>
    <xf numFmtId="0" fontId="0" fillId="0" borderId="22" xfId="0" applyFont="1" applyBorder="1" applyAlignment="1">
      <alignment vertical="center" wrapText="1"/>
    </xf>
    <xf numFmtId="49" fontId="0" fillId="0" borderId="23" xfId="61" applyNumberFormat="1" applyFont="1" applyFill="1" applyBorder="1" applyAlignment="1" applyProtection="1">
      <alignment/>
      <protection/>
    </xf>
    <xf numFmtId="49" fontId="0" fillId="0" borderId="23" xfId="0" applyNumberFormat="1" applyFont="1" applyBorder="1" applyAlignment="1">
      <alignment/>
    </xf>
    <xf numFmtId="1" fontId="0" fillId="0" borderId="23" xfId="0" applyNumberFormat="1" applyBorder="1" applyAlignment="1">
      <alignment horizontal="right"/>
    </xf>
    <xf numFmtId="0" fontId="0" fillId="0" borderId="23" xfId="0" applyFont="1" applyBorder="1" applyAlignment="1">
      <alignment/>
    </xf>
    <xf numFmtId="1" fontId="0" fillId="0" borderId="44" xfId="0" applyNumberFormat="1" applyBorder="1" applyAlignment="1">
      <alignment horizontal="right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/>
    </xf>
    <xf numFmtId="1" fontId="0" fillId="0" borderId="45" xfId="0" applyNumberFormat="1" applyBorder="1" applyAlignment="1">
      <alignment horizontal="right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/>
    </xf>
    <xf numFmtId="1" fontId="0" fillId="0" borderId="12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0" fontId="4" fillId="0" borderId="19" xfId="0" applyFont="1" applyBorder="1" applyAlignment="1">
      <alignment/>
    </xf>
    <xf numFmtId="49" fontId="0" fillId="0" borderId="26" xfId="0" applyNumberFormat="1" applyFont="1" applyBorder="1" applyAlignment="1">
      <alignment/>
    </xf>
    <xf numFmtId="1" fontId="0" fillId="0" borderId="46" xfId="0" applyNumberFormat="1" applyBorder="1" applyAlignment="1">
      <alignment horizontal="right"/>
    </xf>
    <xf numFmtId="0" fontId="4" fillId="0" borderId="21" xfId="0" applyFont="1" applyBorder="1" applyAlignment="1">
      <alignment vertical="center" wrapText="1"/>
    </xf>
    <xf numFmtId="0" fontId="4" fillId="0" borderId="18" xfId="0" applyFont="1" applyBorder="1" applyAlignment="1">
      <alignment/>
    </xf>
    <xf numFmtId="1" fontId="4" fillId="0" borderId="47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1" fontId="0" fillId="0" borderId="48" xfId="0" applyNumberFormat="1" applyBorder="1" applyAlignment="1">
      <alignment horizontal="right"/>
    </xf>
    <xf numFmtId="49" fontId="0" fillId="0" borderId="13" xfId="0" applyNumberFormat="1" applyFont="1" applyBorder="1" applyAlignment="1">
      <alignment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/>
    </xf>
    <xf numFmtId="1" fontId="4" fillId="0" borderId="49" xfId="0" applyNumberFormat="1" applyFont="1" applyBorder="1" applyAlignment="1">
      <alignment horizontal="right"/>
    </xf>
    <xf numFmtId="49" fontId="0" fillId="0" borderId="30" xfId="0" applyNumberFormat="1" applyFont="1" applyBorder="1" applyAlignment="1">
      <alignment/>
    </xf>
    <xf numFmtId="1" fontId="4" fillId="0" borderId="39" xfId="0" applyNumberFormat="1" applyFont="1" applyBorder="1" applyAlignment="1">
      <alignment horizontal="right"/>
    </xf>
    <xf numFmtId="0" fontId="0" fillId="0" borderId="18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/>
    </xf>
    <xf numFmtId="1" fontId="0" fillId="0" borderId="41" xfId="0" applyNumberFormat="1" applyBorder="1" applyAlignment="1">
      <alignment horizontal="right"/>
    </xf>
    <xf numFmtId="1" fontId="0" fillId="0" borderId="42" xfId="0" applyNumberFormat="1" applyBorder="1" applyAlignment="1">
      <alignment horizontal="right"/>
    </xf>
    <xf numFmtId="0" fontId="0" fillId="0" borderId="0" xfId="0" applyBorder="1" applyAlignment="1">
      <alignment/>
    </xf>
    <xf numFmtId="0" fontId="3" fillId="0" borderId="22" xfId="0" applyFont="1" applyBorder="1" applyAlignment="1">
      <alignment wrapText="1"/>
    </xf>
    <xf numFmtId="1" fontId="3" fillId="0" borderId="2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27" xfId="0" applyFont="1" applyBorder="1" applyAlignment="1">
      <alignment wrapText="1"/>
    </xf>
    <xf numFmtId="49" fontId="3" fillId="0" borderId="50" xfId="0" applyNumberFormat="1" applyFont="1" applyBorder="1" applyAlignment="1">
      <alignment horizontal="right"/>
    </xf>
    <xf numFmtId="0" fontId="3" fillId="0" borderId="50" xfId="0" applyFont="1" applyBorder="1" applyAlignment="1">
      <alignment wrapText="1"/>
    </xf>
    <xf numFmtId="1" fontId="3" fillId="0" borderId="50" xfId="0" applyNumberFormat="1" applyFont="1" applyBorder="1" applyAlignment="1">
      <alignment/>
    </xf>
    <xf numFmtId="49" fontId="3" fillId="0" borderId="51" xfId="0" applyNumberFormat="1" applyFont="1" applyBorder="1" applyAlignment="1">
      <alignment horizontal="right"/>
    </xf>
    <xf numFmtId="1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 wrapText="1"/>
    </xf>
    <xf numFmtId="49" fontId="2" fillId="0" borderId="53" xfId="0" applyNumberFormat="1" applyFont="1" applyBorder="1" applyAlignment="1">
      <alignment horizontal="right"/>
    </xf>
    <xf numFmtId="0" fontId="3" fillId="0" borderId="51" xfId="0" applyFont="1" applyBorder="1" applyAlignment="1">
      <alignment wrapText="1"/>
    </xf>
    <xf numFmtId="1" fontId="3" fillId="0" borderId="30" xfId="0" applyNumberFormat="1" applyFont="1" applyBorder="1" applyAlignment="1">
      <alignment/>
    </xf>
    <xf numFmtId="1" fontId="3" fillId="0" borderId="50" xfId="0" applyNumberFormat="1" applyFont="1" applyBorder="1" applyAlignment="1">
      <alignment horizontal="right"/>
    </xf>
    <xf numFmtId="49" fontId="3" fillId="0" borderId="53" xfId="0" applyNumberFormat="1" applyFont="1" applyBorder="1" applyAlignment="1">
      <alignment horizontal="right"/>
    </xf>
    <xf numFmtId="1" fontId="3" fillId="0" borderId="53" xfId="0" applyNumberFormat="1" applyFont="1" applyBorder="1" applyAlignment="1">
      <alignment/>
    </xf>
    <xf numFmtId="1" fontId="3" fillId="0" borderId="51" xfId="0" applyNumberFormat="1" applyFont="1" applyBorder="1" applyAlignment="1">
      <alignment/>
    </xf>
    <xf numFmtId="49" fontId="3" fillId="0" borderId="13" xfId="61" applyNumberFormat="1" applyFont="1" applyFill="1" applyBorder="1" applyAlignment="1" applyProtection="1">
      <alignment horizontal="right"/>
      <protection/>
    </xf>
    <xf numFmtId="49" fontId="2" fillId="0" borderId="54" xfId="0" applyNumberFormat="1" applyFont="1" applyBorder="1" applyAlignment="1">
      <alignment horizontal="right"/>
    </xf>
    <xf numFmtId="1" fontId="2" fillId="0" borderId="54" xfId="0" applyNumberFormat="1" applyFont="1" applyBorder="1" applyAlignment="1">
      <alignment/>
    </xf>
    <xf numFmtId="49" fontId="3" fillId="0" borderId="55" xfId="0" applyNumberFormat="1" applyFont="1" applyBorder="1" applyAlignment="1">
      <alignment horizontal="right"/>
    </xf>
    <xf numFmtId="49" fontId="3" fillId="0" borderId="56" xfId="0" applyNumberFormat="1" applyFont="1" applyBorder="1" applyAlignment="1">
      <alignment horizontal="right"/>
    </xf>
    <xf numFmtId="0" fontId="2" fillId="0" borderId="22" xfId="0" applyFont="1" applyBorder="1" applyAlignment="1">
      <alignment wrapText="1"/>
    </xf>
    <xf numFmtId="0" fontId="2" fillId="0" borderId="57" xfId="0" applyFont="1" applyBorder="1" applyAlignment="1">
      <alignment wrapText="1"/>
    </xf>
    <xf numFmtId="1" fontId="2" fillId="0" borderId="58" xfId="0" applyNumberFormat="1" applyFont="1" applyBorder="1" applyAlignment="1">
      <alignment/>
    </xf>
    <xf numFmtId="1" fontId="3" fillId="0" borderId="59" xfId="0" applyNumberFormat="1" applyFont="1" applyBorder="1" applyAlignment="1">
      <alignment/>
    </xf>
    <xf numFmtId="0" fontId="3" fillId="0" borderId="50" xfId="0" applyFont="1" applyBorder="1" applyAlignment="1">
      <alignment/>
    </xf>
    <xf numFmtId="0" fontId="3" fillId="0" borderId="60" xfId="0" applyFont="1" applyBorder="1" applyAlignment="1">
      <alignment wrapText="1"/>
    </xf>
    <xf numFmtId="49" fontId="3" fillId="0" borderId="60" xfId="0" applyNumberFormat="1" applyFont="1" applyBorder="1" applyAlignment="1">
      <alignment horizontal="right"/>
    </xf>
    <xf numFmtId="1" fontId="2" fillId="0" borderId="53" xfId="0" applyNumberFormat="1" applyFont="1" applyBorder="1" applyAlignment="1">
      <alignment/>
    </xf>
    <xf numFmtId="1" fontId="3" fillId="0" borderId="55" xfId="0" applyNumberFormat="1" applyFont="1" applyBorder="1" applyAlignment="1">
      <alignment/>
    </xf>
    <xf numFmtId="49" fontId="2" fillId="0" borderId="52" xfId="0" applyNumberFormat="1" applyFont="1" applyBorder="1" applyAlignment="1">
      <alignment horizontal="right"/>
    </xf>
    <xf numFmtId="0" fontId="2" fillId="0" borderId="61" xfId="0" applyFont="1" applyBorder="1" applyAlignment="1">
      <alignment wrapText="1"/>
    </xf>
    <xf numFmtId="1" fontId="3" fillId="0" borderId="36" xfId="0" applyNumberFormat="1" applyFont="1" applyBorder="1" applyAlignment="1">
      <alignment/>
    </xf>
    <xf numFmtId="1" fontId="3" fillId="0" borderId="44" xfId="0" applyNumberFormat="1" applyFont="1" applyBorder="1" applyAlignment="1">
      <alignment/>
    </xf>
    <xf numFmtId="1" fontId="3" fillId="0" borderId="45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60" xfId="0" applyNumberFormat="1" applyFont="1" applyBorder="1" applyAlignment="1">
      <alignment/>
    </xf>
    <xf numFmtId="0" fontId="3" fillId="0" borderId="62" xfId="0" applyFont="1" applyBorder="1" applyAlignment="1">
      <alignment wrapText="1"/>
    </xf>
    <xf numFmtId="0" fontId="4" fillId="0" borderId="0" xfId="0" applyFont="1" applyAlignment="1">
      <alignment/>
    </xf>
    <xf numFmtId="1" fontId="2" fillId="0" borderId="63" xfId="0" applyNumberFormat="1" applyFont="1" applyBorder="1" applyAlignment="1">
      <alignment/>
    </xf>
    <xf numFmtId="1" fontId="2" fillId="0" borderId="64" xfId="0" applyNumberFormat="1" applyFont="1" applyBorder="1" applyAlignment="1">
      <alignment/>
    </xf>
    <xf numFmtId="1" fontId="2" fillId="0" borderId="55" xfId="0" applyNumberFormat="1" applyFont="1" applyBorder="1" applyAlignment="1">
      <alignment/>
    </xf>
    <xf numFmtId="0" fontId="2" fillId="0" borderId="64" xfId="0" applyFont="1" applyBorder="1" applyAlignment="1">
      <alignment wrapText="1"/>
    </xf>
    <xf numFmtId="49" fontId="3" fillId="0" borderId="14" xfId="0" applyNumberFormat="1" applyFont="1" applyBorder="1" applyAlignment="1">
      <alignment horizontal="right"/>
    </xf>
    <xf numFmtId="49" fontId="2" fillId="0" borderId="57" xfId="0" applyNumberFormat="1" applyFont="1" applyBorder="1" applyAlignment="1">
      <alignment horizontal="right"/>
    </xf>
    <xf numFmtId="0" fontId="8" fillId="0" borderId="50" xfId="0" applyFont="1" applyBorder="1" applyAlignment="1">
      <alignment wrapText="1"/>
    </xf>
    <xf numFmtId="0" fontId="8" fillId="0" borderId="60" xfId="0" applyFont="1" applyBorder="1" applyAlignment="1">
      <alignment wrapText="1"/>
    </xf>
    <xf numFmtId="0" fontId="9" fillId="0" borderId="63" xfId="0" applyFont="1" applyBorder="1" applyAlignment="1">
      <alignment wrapText="1"/>
    </xf>
    <xf numFmtId="49" fontId="8" fillId="0" borderId="50" xfId="0" applyNumberFormat="1" applyFont="1" applyBorder="1" applyAlignment="1">
      <alignment wrapText="1"/>
    </xf>
    <xf numFmtId="49" fontId="2" fillId="0" borderId="26" xfId="0" applyNumberFormat="1" applyFont="1" applyBorder="1" applyAlignment="1">
      <alignment horizontal="right"/>
    </xf>
    <xf numFmtId="0" fontId="2" fillId="0" borderId="50" xfId="0" applyFont="1" applyBorder="1" applyAlignment="1">
      <alignment wrapText="1"/>
    </xf>
    <xf numFmtId="49" fontId="2" fillId="0" borderId="65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right"/>
    </xf>
    <xf numFmtId="1" fontId="2" fillId="0" borderId="44" xfId="0" applyNumberFormat="1" applyFont="1" applyBorder="1" applyAlignment="1">
      <alignment/>
    </xf>
    <xf numFmtId="49" fontId="2" fillId="0" borderId="55" xfId="0" applyNumberFormat="1" applyFont="1" applyBorder="1" applyAlignment="1">
      <alignment horizontal="right"/>
    </xf>
    <xf numFmtId="49" fontId="2" fillId="0" borderId="66" xfId="0" applyNumberFormat="1" applyFont="1" applyBorder="1" applyAlignment="1">
      <alignment horizontal="right"/>
    </xf>
    <xf numFmtId="1" fontId="2" fillId="0" borderId="6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67" xfId="0" applyFont="1" applyBorder="1" applyAlignment="1">
      <alignment wrapText="1"/>
    </xf>
    <xf numFmtId="49" fontId="2" fillId="0" borderId="68" xfId="0" applyNumberFormat="1" applyFont="1" applyBorder="1" applyAlignment="1">
      <alignment horizontal="right"/>
    </xf>
    <xf numFmtId="49" fontId="2" fillId="0" borderId="69" xfId="0" applyNumberFormat="1" applyFont="1" applyBorder="1" applyAlignment="1">
      <alignment horizontal="right"/>
    </xf>
    <xf numFmtId="1" fontId="2" fillId="0" borderId="70" xfId="0" applyNumberFormat="1" applyFont="1" applyBorder="1" applyAlignment="1">
      <alignment/>
    </xf>
    <xf numFmtId="49" fontId="2" fillId="0" borderId="71" xfId="0" applyNumberFormat="1" applyFont="1" applyBorder="1" applyAlignment="1">
      <alignment horizontal="right"/>
    </xf>
    <xf numFmtId="0" fontId="9" fillId="0" borderId="72" xfId="0" applyFont="1" applyBorder="1" applyAlignment="1">
      <alignment wrapText="1"/>
    </xf>
    <xf numFmtId="1" fontId="2" fillId="0" borderId="71" xfId="0" applyNumberFormat="1" applyFont="1" applyBorder="1" applyAlignment="1">
      <alignment/>
    </xf>
    <xf numFmtId="49" fontId="3" fillId="0" borderId="73" xfId="0" applyNumberFormat="1" applyFont="1" applyBorder="1" applyAlignment="1">
      <alignment horizontal="right"/>
    </xf>
    <xf numFmtId="0" fontId="3" fillId="0" borderId="74" xfId="0" applyFont="1" applyBorder="1" applyAlignment="1">
      <alignment wrapText="1"/>
    </xf>
    <xf numFmtId="49" fontId="3" fillId="0" borderId="75" xfId="0" applyNumberFormat="1" applyFont="1" applyBorder="1" applyAlignment="1">
      <alignment horizontal="right"/>
    </xf>
    <xf numFmtId="1" fontId="3" fillId="0" borderId="73" xfId="0" applyNumberFormat="1" applyFont="1" applyBorder="1" applyAlignment="1">
      <alignment/>
    </xf>
    <xf numFmtId="1" fontId="3" fillId="0" borderId="75" xfId="0" applyNumberFormat="1" applyFont="1" applyBorder="1" applyAlignment="1">
      <alignment/>
    </xf>
    <xf numFmtId="49" fontId="3" fillId="0" borderId="76" xfId="0" applyNumberFormat="1" applyFont="1" applyBorder="1" applyAlignment="1">
      <alignment horizontal="right"/>
    </xf>
    <xf numFmtId="1" fontId="3" fillId="0" borderId="76" xfId="0" applyNumberFormat="1" applyFont="1" applyBorder="1" applyAlignment="1">
      <alignment/>
    </xf>
    <xf numFmtId="1" fontId="3" fillId="0" borderId="77" xfId="0" applyNumberFormat="1" applyFont="1" applyBorder="1" applyAlignment="1">
      <alignment/>
    </xf>
    <xf numFmtId="0" fontId="0" fillId="0" borderId="78" xfId="0" applyBorder="1" applyAlignment="1">
      <alignment/>
    </xf>
    <xf numFmtId="0" fontId="3" fillId="0" borderId="79" xfId="0" applyFont="1" applyBorder="1" applyAlignment="1">
      <alignment wrapText="1"/>
    </xf>
    <xf numFmtId="49" fontId="3" fillId="0" borderId="80" xfId="0" applyNumberFormat="1" applyFont="1" applyBorder="1" applyAlignment="1">
      <alignment horizontal="right"/>
    </xf>
    <xf numFmtId="0" fontId="3" fillId="0" borderId="81" xfId="0" applyFont="1" applyBorder="1" applyAlignment="1">
      <alignment wrapText="1"/>
    </xf>
    <xf numFmtId="0" fontId="3" fillId="0" borderId="82" xfId="0" applyFont="1" applyBorder="1" applyAlignment="1">
      <alignment wrapText="1"/>
    </xf>
    <xf numFmtId="49" fontId="3" fillId="0" borderId="83" xfId="0" applyNumberFormat="1" applyFont="1" applyBorder="1" applyAlignment="1">
      <alignment horizontal="right"/>
    </xf>
    <xf numFmtId="49" fontId="8" fillId="0" borderId="55" xfId="0" applyNumberFormat="1" applyFont="1" applyBorder="1" applyAlignment="1">
      <alignment wrapText="1"/>
    </xf>
    <xf numFmtId="0" fontId="2" fillId="0" borderId="84" xfId="0" applyFont="1" applyBorder="1" applyAlignment="1">
      <alignment wrapText="1"/>
    </xf>
    <xf numFmtId="2" fontId="2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6" fillId="0" borderId="0" xfId="0" applyFont="1" applyAlignment="1">
      <alignment/>
    </xf>
    <xf numFmtId="49" fontId="2" fillId="0" borderId="53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right"/>
    </xf>
    <xf numFmtId="0" fontId="2" fillId="0" borderId="72" xfId="0" applyFont="1" applyBorder="1" applyAlignment="1">
      <alignment wrapText="1"/>
    </xf>
    <xf numFmtId="49" fontId="2" fillId="0" borderId="50" xfId="0" applyNumberFormat="1" applyFont="1" applyBorder="1" applyAlignment="1">
      <alignment horizontal="right"/>
    </xf>
    <xf numFmtId="49" fontId="8" fillId="0" borderId="50" xfId="0" applyNumberFormat="1" applyFont="1" applyBorder="1" applyAlignment="1">
      <alignment horizontal="right" wrapText="1"/>
    </xf>
    <xf numFmtId="0" fontId="2" fillId="0" borderId="5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0" borderId="50" xfId="0" applyFont="1" applyBorder="1" applyAlignment="1">
      <alignment vertical="center" wrapText="1"/>
    </xf>
    <xf numFmtId="0" fontId="2" fillId="0" borderId="50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7" fillId="0" borderId="50" xfId="0" applyFont="1" applyBorder="1" applyAlignment="1">
      <alignment/>
    </xf>
    <xf numFmtId="1" fontId="2" fillId="0" borderId="50" xfId="0" applyNumberFormat="1" applyFont="1" applyBorder="1" applyAlignment="1">
      <alignment horizontal="right"/>
    </xf>
    <xf numFmtId="49" fontId="2" fillId="0" borderId="50" xfId="61" applyNumberFormat="1" applyFont="1" applyFill="1" applyBorder="1" applyAlignment="1" applyProtection="1">
      <alignment horizontal="right"/>
      <protection/>
    </xf>
    <xf numFmtId="172" fontId="2" fillId="0" borderId="50" xfId="61" applyFont="1" applyFill="1" applyBorder="1" applyAlignment="1" applyProtection="1">
      <alignment/>
      <protection/>
    </xf>
    <xf numFmtId="1" fontId="2" fillId="0" borderId="50" xfId="0" applyNumberFormat="1" applyFont="1" applyBorder="1" applyAlignment="1">
      <alignment/>
    </xf>
    <xf numFmtId="2" fontId="2" fillId="0" borderId="50" xfId="0" applyNumberFormat="1" applyFont="1" applyBorder="1" applyAlignment="1">
      <alignment horizontal="center"/>
    </xf>
    <xf numFmtId="0" fontId="11" fillId="0" borderId="85" xfId="0" applyFont="1" applyBorder="1" applyAlignment="1">
      <alignment wrapText="1"/>
    </xf>
    <xf numFmtId="0" fontId="2" fillId="0" borderId="86" xfId="0" applyFont="1" applyBorder="1" applyAlignment="1">
      <alignment wrapText="1"/>
    </xf>
    <xf numFmtId="49" fontId="2" fillId="0" borderId="84" xfId="0" applyNumberFormat="1" applyFont="1" applyBorder="1" applyAlignment="1">
      <alignment horizontal="right"/>
    </xf>
    <xf numFmtId="49" fontId="3" fillId="0" borderId="87" xfId="0" applyNumberFormat="1" applyFont="1" applyBorder="1" applyAlignment="1">
      <alignment horizontal="right"/>
    </xf>
    <xf numFmtId="1" fontId="2" fillId="0" borderId="88" xfId="0" applyNumberFormat="1" applyFont="1" applyBorder="1" applyAlignment="1">
      <alignment/>
    </xf>
    <xf numFmtId="1" fontId="2" fillId="0" borderId="89" xfId="0" applyNumberFormat="1" applyFont="1" applyBorder="1" applyAlignment="1">
      <alignment/>
    </xf>
    <xf numFmtId="0" fontId="3" fillId="0" borderId="59" xfId="0" applyFont="1" applyBorder="1" applyAlignment="1">
      <alignment horizontal="center"/>
    </xf>
    <xf numFmtId="2" fontId="2" fillId="0" borderId="58" xfId="0" applyNumberFormat="1" applyFont="1" applyBorder="1" applyAlignment="1">
      <alignment horizontal="center"/>
    </xf>
    <xf numFmtId="2" fontId="2" fillId="0" borderId="70" xfId="0" applyNumberFormat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2" fontId="3" fillId="0" borderId="55" xfId="0" applyNumberFormat="1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2" fontId="2" fillId="0" borderId="53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center"/>
    </xf>
    <xf numFmtId="2" fontId="3" fillId="0" borderId="50" xfId="0" applyNumberFormat="1" applyFont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2" fontId="2" fillId="0" borderId="90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2" fontId="2" fillId="0" borderId="71" xfId="0" applyNumberFormat="1" applyFont="1" applyBorder="1" applyAlignment="1">
      <alignment horizontal="center"/>
    </xf>
    <xf numFmtId="2" fontId="3" fillId="0" borderId="60" xfId="0" applyNumberFormat="1" applyFont="1" applyBorder="1" applyAlignment="1">
      <alignment horizontal="center"/>
    </xf>
    <xf numFmtId="2" fontId="2" fillId="0" borderId="91" xfId="0" applyNumberFormat="1" applyFont="1" applyBorder="1" applyAlignment="1">
      <alignment horizontal="center"/>
    </xf>
    <xf numFmtId="2" fontId="2" fillId="0" borderId="63" xfId="0" applyNumberFormat="1" applyFont="1" applyBorder="1" applyAlignment="1">
      <alignment horizontal="center"/>
    </xf>
    <xf numFmtId="2" fontId="2" fillId="0" borderId="92" xfId="0" applyNumberFormat="1" applyFont="1" applyBorder="1" applyAlignment="1">
      <alignment horizontal="center"/>
    </xf>
    <xf numFmtId="173" fontId="3" fillId="0" borderId="55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93" xfId="0" applyNumberFormat="1" applyFont="1" applyBorder="1" applyAlignment="1">
      <alignment horizontal="center"/>
    </xf>
    <xf numFmtId="2" fontId="3" fillId="33" borderId="44" xfId="0" applyNumberFormat="1" applyFont="1" applyFill="1" applyBorder="1" applyAlignment="1">
      <alignment horizontal="center"/>
    </xf>
    <xf numFmtId="49" fontId="3" fillId="33" borderId="77" xfId="0" applyNumberFormat="1" applyFont="1" applyFill="1" applyBorder="1" applyAlignment="1">
      <alignment horizontal="center"/>
    </xf>
    <xf numFmtId="49" fontId="3" fillId="33" borderId="50" xfId="0" applyNumberFormat="1" applyFont="1" applyFill="1" applyBorder="1" applyAlignment="1">
      <alignment horizontal="center"/>
    </xf>
    <xf numFmtId="2" fontId="3" fillId="33" borderId="36" xfId="0" applyNumberFormat="1" applyFont="1" applyFill="1" applyBorder="1" applyAlignment="1">
      <alignment horizontal="center"/>
    </xf>
    <xf numFmtId="173" fontId="3" fillId="33" borderId="50" xfId="0" applyNumberFormat="1" applyFont="1" applyFill="1" applyBorder="1" applyAlignment="1">
      <alignment horizontal="center"/>
    </xf>
    <xf numFmtId="173" fontId="3" fillId="33" borderId="55" xfId="0" applyNumberFormat="1" applyFont="1" applyFill="1" applyBorder="1" applyAlignment="1">
      <alignment horizontal="center"/>
    </xf>
    <xf numFmtId="2" fontId="2" fillId="0" borderId="94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173" fontId="3" fillId="0" borderId="44" xfId="0" applyNumberFormat="1" applyFont="1" applyBorder="1" applyAlignment="1">
      <alignment horizontal="center"/>
    </xf>
    <xf numFmtId="49" fontId="3" fillId="0" borderId="95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2" fontId="3" fillId="0" borderId="59" xfId="0" applyNumberFormat="1" applyFont="1" applyBorder="1" applyAlignment="1">
      <alignment horizontal="center"/>
    </xf>
    <xf numFmtId="2" fontId="3" fillId="0" borderId="95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2" fillId="0" borderId="95" xfId="0" applyNumberFormat="1" applyFont="1" applyBorder="1" applyAlignment="1">
      <alignment horizontal="center"/>
    </xf>
    <xf numFmtId="2" fontId="3" fillId="0" borderId="76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173" fontId="2" fillId="0" borderId="50" xfId="0" applyNumberFormat="1" applyFont="1" applyBorder="1" applyAlignment="1">
      <alignment horizontal="center"/>
    </xf>
    <xf numFmtId="173" fontId="3" fillId="0" borderId="23" xfId="0" applyNumberFormat="1" applyFont="1" applyBorder="1" applyAlignment="1">
      <alignment horizontal="center"/>
    </xf>
    <xf numFmtId="173" fontId="2" fillId="0" borderId="96" xfId="0" applyNumberFormat="1" applyFont="1" applyBorder="1" applyAlignment="1">
      <alignment horizontal="center"/>
    </xf>
    <xf numFmtId="173" fontId="2" fillId="0" borderId="97" xfId="0" applyNumberFormat="1" applyFont="1" applyBorder="1" applyAlignment="1">
      <alignment horizontal="center"/>
    </xf>
    <xf numFmtId="173" fontId="3" fillId="0" borderId="50" xfId="0" applyNumberFormat="1" applyFont="1" applyBorder="1" applyAlignment="1">
      <alignment horizontal="center"/>
    </xf>
    <xf numFmtId="173" fontId="3" fillId="0" borderId="51" xfId="0" applyNumberFormat="1" applyFont="1" applyBorder="1" applyAlignment="1">
      <alignment horizontal="center"/>
    </xf>
    <xf numFmtId="173" fontId="2" fillId="0" borderId="55" xfId="0" applyNumberFormat="1" applyFont="1" applyBorder="1" applyAlignment="1">
      <alignment horizontal="center"/>
    </xf>
    <xf numFmtId="173" fontId="2" fillId="0" borderId="64" xfId="0" applyNumberFormat="1" applyFont="1" applyBorder="1" applyAlignment="1">
      <alignment horizontal="center"/>
    </xf>
    <xf numFmtId="173" fontId="2" fillId="0" borderId="86" xfId="0" applyNumberFormat="1" applyFont="1" applyBorder="1" applyAlignment="1">
      <alignment horizontal="center"/>
    </xf>
    <xf numFmtId="173" fontId="3" fillId="0" borderId="60" xfId="0" applyNumberFormat="1" applyFont="1" applyBorder="1" applyAlignment="1">
      <alignment horizontal="center"/>
    </xf>
    <xf numFmtId="173" fontId="2" fillId="0" borderId="90" xfId="0" applyNumberFormat="1" applyFont="1" applyBorder="1" applyAlignment="1">
      <alignment horizontal="center"/>
    </xf>
    <xf numFmtId="173" fontId="3" fillId="0" borderId="13" xfId="0" applyNumberFormat="1" applyFont="1" applyBorder="1" applyAlignment="1">
      <alignment horizontal="center"/>
    </xf>
    <xf numFmtId="173" fontId="2" fillId="0" borderId="98" xfId="0" applyNumberFormat="1" applyFont="1" applyBorder="1" applyAlignment="1">
      <alignment horizontal="center"/>
    </xf>
    <xf numFmtId="173" fontId="2" fillId="0" borderId="51" xfId="0" applyNumberFormat="1" applyFont="1" applyBorder="1" applyAlignment="1">
      <alignment horizontal="center"/>
    </xf>
    <xf numFmtId="173" fontId="2" fillId="0" borderId="99" xfId="0" applyNumberFormat="1" applyFont="1" applyBorder="1" applyAlignment="1">
      <alignment horizontal="center"/>
    </xf>
    <xf numFmtId="173" fontId="3" fillId="0" borderId="66" xfId="0" applyNumberFormat="1" applyFont="1" applyBorder="1" applyAlignment="1">
      <alignment horizontal="center"/>
    </xf>
    <xf numFmtId="173" fontId="2" fillId="0" borderId="100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101" xfId="0" applyNumberFormat="1" applyFont="1" applyBorder="1" applyAlignment="1">
      <alignment horizontal="center"/>
    </xf>
    <xf numFmtId="173" fontId="3" fillId="0" borderId="64" xfId="0" applyNumberFormat="1" applyFont="1" applyBorder="1" applyAlignment="1">
      <alignment horizontal="center"/>
    </xf>
    <xf numFmtId="0" fontId="2" fillId="0" borderId="67" xfId="0" applyFont="1" applyBorder="1" applyAlignment="1">
      <alignment wrapText="1"/>
    </xf>
    <xf numFmtId="2" fontId="2" fillId="0" borderId="66" xfId="0" applyNumberFormat="1" applyFont="1" applyBorder="1" applyAlignment="1">
      <alignment horizontal="center"/>
    </xf>
    <xf numFmtId="173" fontId="3" fillId="0" borderId="97" xfId="0" applyNumberFormat="1" applyFont="1" applyBorder="1" applyAlignment="1">
      <alignment horizontal="center"/>
    </xf>
    <xf numFmtId="49" fontId="3" fillId="0" borderId="65" xfId="0" applyNumberFormat="1" applyFont="1" applyBorder="1" applyAlignment="1">
      <alignment horizontal="right"/>
    </xf>
    <xf numFmtId="0" fontId="3" fillId="0" borderId="102" xfId="0" applyFont="1" applyBorder="1" applyAlignment="1">
      <alignment wrapText="1"/>
    </xf>
    <xf numFmtId="0" fontId="51" fillId="0" borderId="1" xfId="33" applyNumberFormat="1" applyFont="1" applyProtection="1">
      <alignment horizontal="left" wrapText="1" indent="2"/>
      <protection/>
    </xf>
    <xf numFmtId="1" fontId="2" fillId="0" borderId="65" xfId="0" applyNumberFormat="1" applyFont="1" applyBorder="1" applyAlignment="1">
      <alignment/>
    </xf>
    <xf numFmtId="2" fontId="2" fillId="0" borderId="96" xfId="0" applyNumberFormat="1" applyFont="1" applyBorder="1" applyAlignment="1">
      <alignment horizontal="center"/>
    </xf>
    <xf numFmtId="173" fontId="3" fillId="33" borderId="36" xfId="0" applyNumberFormat="1" applyFont="1" applyFill="1" applyBorder="1" applyAlignment="1">
      <alignment horizontal="center"/>
    </xf>
    <xf numFmtId="2" fontId="3" fillId="33" borderId="50" xfId="0" applyNumberFormat="1" applyFont="1" applyFill="1" applyBorder="1" applyAlignment="1">
      <alignment horizontal="center"/>
    </xf>
    <xf numFmtId="0" fontId="52" fillId="0" borderId="1" xfId="33" applyNumberFormat="1" applyFont="1" applyProtection="1">
      <alignment horizontal="left" wrapText="1" indent="2"/>
      <protection/>
    </xf>
    <xf numFmtId="49" fontId="3" fillId="0" borderId="30" xfId="61" applyNumberFormat="1" applyFont="1" applyFill="1" applyBorder="1" applyAlignment="1" applyProtection="1">
      <alignment horizontal="right"/>
      <protection/>
    </xf>
    <xf numFmtId="0" fontId="8" fillId="0" borderId="55" xfId="0" applyFont="1" applyBorder="1" applyAlignment="1">
      <alignment wrapText="1"/>
    </xf>
    <xf numFmtId="2" fontId="2" fillId="0" borderId="88" xfId="0" applyNumberFormat="1" applyFont="1" applyBorder="1" applyAlignment="1">
      <alignment horizontal="center"/>
    </xf>
    <xf numFmtId="49" fontId="3" fillId="0" borderId="50" xfId="61" applyNumberFormat="1" applyFont="1" applyFill="1" applyBorder="1" applyAlignment="1" applyProtection="1">
      <alignment horizontal="right"/>
      <protection/>
    </xf>
    <xf numFmtId="0" fontId="3" fillId="0" borderId="51" xfId="0" applyNumberFormat="1" applyFont="1" applyBorder="1" applyAlignment="1">
      <alignment wrapText="1"/>
    </xf>
    <xf numFmtId="0" fontId="0" fillId="0" borderId="50" xfId="0" applyBorder="1" applyAlignment="1">
      <alignment/>
    </xf>
    <xf numFmtId="0" fontId="3" fillId="0" borderId="103" xfId="0" applyFont="1" applyFill="1" applyBorder="1" applyAlignment="1">
      <alignment horizontal="center"/>
    </xf>
    <xf numFmtId="2" fontId="3" fillId="0" borderId="103" xfId="0" applyNumberFormat="1" applyFont="1" applyFill="1" applyBorder="1" applyAlignment="1">
      <alignment horizontal="center"/>
    </xf>
    <xf numFmtId="173" fontId="3" fillId="0" borderId="30" xfId="0" applyNumberFormat="1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2" fontId="3" fillId="0" borderId="50" xfId="0" applyNumberFormat="1" applyFont="1" applyFill="1" applyBorder="1" applyAlignment="1">
      <alignment horizontal="center"/>
    </xf>
    <xf numFmtId="173" fontId="3" fillId="0" borderId="50" xfId="0" applyNumberFormat="1" applyFont="1" applyFill="1" applyBorder="1" applyAlignment="1">
      <alignment horizontal="center"/>
    </xf>
    <xf numFmtId="2" fontId="3" fillId="0" borderId="93" xfId="0" applyNumberFormat="1" applyFont="1" applyFill="1" applyBorder="1" applyAlignment="1">
      <alignment horizontal="center"/>
    </xf>
    <xf numFmtId="2" fontId="3" fillId="0" borderId="101" xfId="0" applyNumberFormat="1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right"/>
    </xf>
    <xf numFmtId="49" fontId="2" fillId="0" borderId="54" xfId="0" applyNumberFormat="1" applyFont="1" applyFill="1" applyBorder="1" applyAlignment="1">
      <alignment/>
    </xf>
    <xf numFmtId="49" fontId="2" fillId="0" borderId="58" xfId="0" applyNumberFormat="1" applyFont="1" applyFill="1" applyBorder="1" applyAlignment="1">
      <alignment/>
    </xf>
    <xf numFmtId="2" fontId="2" fillId="0" borderId="63" xfId="0" applyNumberFormat="1" applyFont="1" applyFill="1" applyBorder="1" applyAlignment="1">
      <alignment horizontal="center"/>
    </xf>
    <xf numFmtId="2" fontId="2" fillId="0" borderId="90" xfId="0" applyNumberFormat="1" applyFont="1" applyFill="1" applyBorder="1" applyAlignment="1">
      <alignment horizontal="center"/>
    </xf>
    <xf numFmtId="49" fontId="3" fillId="0" borderId="81" xfId="0" applyNumberFormat="1" applyFont="1" applyBorder="1" applyAlignment="1">
      <alignment horizontal="right"/>
    </xf>
    <xf numFmtId="1" fontId="2" fillId="0" borderId="88" xfId="0" applyNumberFormat="1" applyFont="1" applyBorder="1" applyAlignment="1">
      <alignment horizontal="right"/>
    </xf>
    <xf numFmtId="1" fontId="2" fillId="0" borderId="89" xfId="0" applyNumberFormat="1" applyFont="1" applyBorder="1" applyAlignment="1">
      <alignment horizontal="right"/>
    </xf>
    <xf numFmtId="173" fontId="3" fillId="0" borderId="100" xfId="0" applyNumberFormat="1" applyFont="1" applyBorder="1" applyAlignment="1">
      <alignment horizontal="center"/>
    </xf>
    <xf numFmtId="49" fontId="3" fillId="0" borderId="66" xfId="0" applyNumberFormat="1" applyFont="1" applyBorder="1" applyAlignment="1">
      <alignment horizontal="right"/>
    </xf>
    <xf numFmtId="1" fontId="2" fillId="0" borderId="66" xfId="0" applyNumberFormat="1" applyFont="1" applyBorder="1" applyAlignment="1">
      <alignment horizontal="right"/>
    </xf>
    <xf numFmtId="2" fontId="2" fillId="0" borderId="104" xfId="0" applyNumberFormat="1" applyFont="1" applyBorder="1" applyAlignment="1">
      <alignment horizontal="center"/>
    </xf>
    <xf numFmtId="173" fontId="2" fillId="0" borderId="105" xfId="0" applyNumberFormat="1" applyFont="1" applyBorder="1" applyAlignment="1">
      <alignment horizontal="center"/>
    </xf>
    <xf numFmtId="0" fontId="3" fillId="0" borderId="106" xfId="0" applyFont="1" applyBorder="1" applyAlignment="1">
      <alignment wrapText="1"/>
    </xf>
    <xf numFmtId="49" fontId="3" fillId="0" borderId="67" xfId="0" applyNumberFormat="1" applyFont="1" applyBorder="1" applyAlignment="1">
      <alignment horizontal="right"/>
    </xf>
    <xf numFmtId="1" fontId="3" fillId="0" borderId="66" xfId="0" applyNumberFormat="1" applyFont="1" applyBorder="1" applyAlignment="1">
      <alignment/>
    </xf>
    <xf numFmtId="2" fontId="3" fillId="0" borderId="66" xfId="0" applyNumberFormat="1" applyFont="1" applyBorder="1" applyAlignment="1">
      <alignment horizontal="center"/>
    </xf>
    <xf numFmtId="173" fontId="3" fillId="0" borderId="107" xfId="0" applyNumberFormat="1" applyFont="1" applyBorder="1" applyAlignment="1">
      <alignment horizontal="center"/>
    </xf>
    <xf numFmtId="49" fontId="3" fillId="0" borderId="71" xfId="0" applyNumberFormat="1" applyFont="1" applyBorder="1" applyAlignment="1">
      <alignment horizontal="right"/>
    </xf>
    <xf numFmtId="1" fontId="3" fillId="0" borderId="71" xfId="0" applyNumberFormat="1" applyFont="1" applyBorder="1" applyAlignment="1">
      <alignment/>
    </xf>
    <xf numFmtId="173" fontId="2" fillId="0" borderId="94" xfId="0" applyNumberFormat="1" applyFont="1" applyBorder="1" applyAlignment="1">
      <alignment horizontal="center"/>
    </xf>
    <xf numFmtId="0" fontId="53" fillId="0" borderId="1" xfId="33" applyNumberFormat="1" applyFont="1" applyProtection="1">
      <alignment horizontal="left" wrapText="1" indent="2"/>
      <protection/>
    </xf>
    <xf numFmtId="0" fontId="3" fillId="0" borderId="55" xfId="0" applyFont="1" applyBorder="1" applyAlignment="1">
      <alignment wrapText="1"/>
    </xf>
    <xf numFmtId="49" fontId="2" fillId="0" borderId="30" xfId="0" applyNumberFormat="1" applyFont="1" applyBorder="1" applyAlignment="1">
      <alignment horizontal="right"/>
    </xf>
    <xf numFmtId="49" fontId="3" fillId="0" borderId="51" xfId="0" applyNumberFormat="1" applyFont="1" applyBorder="1" applyAlignment="1">
      <alignment horizontal="center"/>
    </xf>
    <xf numFmtId="0" fontId="54" fillId="0" borderId="1" xfId="33" applyNumberFormat="1" applyFont="1" applyBorder="1" applyProtection="1">
      <alignment horizontal="left" wrapText="1" indent="2"/>
      <protection/>
    </xf>
    <xf numFmtId="0" fontId="52" fillId="0" borderId="1" xfId="33" applyNumberFormat="1" applyFont="1" applyBorder="1" applyProtection="1">
      <alignment horizontal="left" wrapText="1" indent="2"/>
      <protection/>
    </xf>
    <xf numFmtId="0" fontId="53" fillId="0" borderId="1" xfId="33" applyNumberFormat="1" applyFont="1" applyBorder="1" applyProtection="1">
      <alignment horizontal="left" wrapText="1" indent="2"/>
      <protection/>
    </xf>
    <xf numFmtId="0" fontId="8" fillId="0" borderId="51" xfId="0" applyFont="1" applyBorder="1" applyAlignment="1">
      <alignment wrapText="1"/>
    </xf>
    <xf numFmtId="49" fontId="8" fillId="0" borderId="51" xfId="0" applyNumberFormat="1" applyFont="1" applyBorder="1" applyAlignment="1">
      <alignment horizontal="right" wrapText="1"/>
    </xf>
    <xf numFmtId="49" fontId="8" fillId="0" borderId="50" xfId="0" applyNumberFormat="1" applyFont="1" applyBorder="1" applyAlignment="1">
      <alignment horizontal="center" wrapText="1"/>
    </xf>
    <xf numFmtId="1" fontId="2" fillId="0" borderId="108" xfId="0" applyNumberFormat="1" applyFont="1" applyBorder="1" applyAlignment="1">
      <alignment/>
    </xf>
    <xf numFmtId="0" fontId="2" fillId="0" borderId="109" xfId="0" applyFont="1" applyBorder="1" applyAlignment="1">
      <alignment wrapText="1"/>
    </xf>
    <xf numFmtId="49" fontId="3" fillId="0" borderId="68" xfId="0" applyNumberFormat="1" applyFont="1" applyBorder="1" applyAlignment="1">
      <alignment horizontal="right"/>
    </xf>
    <xf numFmtId="173" fontId="2" fillId="0" borderId="110" xfId="0" applyNumberFormat="1" applyFont="1" applyBorder="1" applyAlignment="1">
      <alignment horizontal="center"/>
    </xf>
    <xf numFmtId="0" fontId="2" fillId="0" borderId="111" xfId="0" applyFont="1" applyBorder="1" applyAlignment="1">
      <alignment wrapText="1"/>
    </xf>
    <xf numFmtId="1" fontId="2" fillId="0" borderId="60" xfId="0" applyNumberFormat="1" applyFont="1" applyBorder="1" applyAlignment="1">
      <alignment/>
    </xf>
    <xf numFmtId="2" fontId="2" fillId="0" borderId="60" xfId="0" applyNumberFormat="1" applyFont="1" applyBorder="1" applyAlignment="1">
      <alignment horizontal="center"/>
    </xf>
    <xf numFmtId="173" fontId="3" fillId="0" borderId="112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 wrapText="1"/>
    </xf>
    <xf numFmtId="49" fontId="9" fillId="0" borderId="5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3" xfId="33"/>
    <cellStyle name="xl88" xfId="34"/>
    <cellStyle name="xl9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="65" zoomScaleNormal="65" zoomScalePageLayoutView="0" workbookViewId="0" topLeftCell="A1">
      <selection activeCell="E49" sqref="E49"/>
    </sheetView>
  </sheetViews>
  <sheetFormatPr defaultColWidth="9.00390625" defaultRowHeight="12.75"/>
  <cols>
    <col min="1" max="1" width="88.125" style="0" customWidth="1"/>
    <col min="2" max="2" width="11.75390625" style="0" customWidth="1"/>
    <col min="3" max="3" width="10.75390625" style="0" customWidth="1"/>
    <col min="4" max="4" width="10.875" style="0" customWidth="1"/>
  </cols>
  <sheetData>
    <row r="1" spans="2:5" ht="18.75">
      <c r="B1" s="1" t="s">
        <v>0</v>
      </c>
      <c r="C1" s="2"/>
      <c r="D1" s="2"/>
      <c r="E1" s="2"/>
    </row>
    <row r="2" spans="2:5" ht="18.75">
      <c r="B2" s="1" t="s">
        <v>1</v>
      </c>
      <c r="C2" s="1"/>
      <c r="D2" s="2"/>
      <c r="E2" s="2"/>
    </row>
    <row r="3" spans="2:5" ht="18.75">
      <c r="B3" s="1" t="s">
        <v>2</v>
      </c>
      <c r="C3" s="1"/>
      <c r="D3" s="2"/>
      <c r="E3" s="2"/>
    </row>
    <row r="4" spans="2:5" ht="18.75">
      <c r="B4" s="1" t="s">
        <v>3</v>
      </c>
      <c r="C4" s="1"/>
      <c r="D4" s="2"/>
      <c r="E4" s="2"/>
    </row>
    <row r="6" spans="2:4" ht="12.75">
      <c r="B6" s="3"/>
      <c r="C6" s="3"/>
      <c r="D6" s="3"/>
    </row>
    <row r="7" spans="1:5" ht="34.5" customHeight="1">
      <c r="A7" s="342" t="s">
        <v>4</v>
      </c>
      <c r="B7" s="342"/>
      <c r="C7" s="342"/>
      <c r="D7" s="342"/>
      <c r="E7" s="342"/>
    </row>
    <row r="8" ht="18.75">
      <c r="A8" s="4"/>
    </row>
    <row r="9" spans="1:4" ht="37.5">
      <c r="A9" s="5" t="s">
        <v>5</v>
      </c>
      <c r="B9" s="6" t="s">
        <v>6</v>
      </c>
      <c r="C9" s="7" t="s">
        <v>7</v>
      </c>
      <c r="D9" s="6" t="s">
        <v>8</v>
      </c>
    </row>
    <row r="10" spans="1:4" ht="18.75">
      <c r="A10" s="8">
        <v>1</v>
      </c>
      <c r="B10" s="9">
        <v>2</v>
      </c>
      <c r="C10" s="9">
        <v>3</v>
      </c>
      <c r="D10" s="10">
        <v>6</v>
      </c>
    </row>
    <row r="11" spans="1:4" ht="18.75">
      <c r="A11" s="11" t="s">
        <v>9</v>
      </c>
      <c r="B11" s="12"/>
      <c r="C11" s="13"/>
      <c r="D11" s="14">
        <v>176783</v>
      </c>
    </row>
    <row r="12" spans="1:4" ht="18.75">
      <c r="A12" s="11" t="s">
        <v>10</v>
      </c>
      <c r="B12" s="15" t="s">
        <v>11</v>
      </c>
      <c r="C12" s="16"/>
      <c r="D12" s="14">
        <v>18608</v>
      </c>
    </row>
    <row r="13" spans="1:4" ht="37.5">
      <c r="A13" s="17" t="s">
        <v>12</v>
      </c>
      <c r="B13" s="18" t="s">
        <v>11</v>
      </c>
      <c r="C13" s="19" t="s">
        <v>13</v>
      </c>
      <c r="D13" s="20">
        <v>650</v>
      </c>
    </row>
    <row r="14" spans="1:4" ht="37.5">
      <c r="A14" s="17" t="s">
        <v>14</v>
      </c>
      <c r="B14" s="19" t="s">
        <v>11</v>
      </c>
      <c r="C14" s="19" t="s">
        <v>15</v>
      </c>
      <c r="D14" s="20">
        <v>1490</v>
      </c>
    </row>
    <row r="15" spans="1:4" ht="37.5">
      <c r="A15" s="21" t="s">
        <v>16</v>
      </c>
      <c r="B15" s="22" t="s">
        <v>11</v>
      </c>
      <c r="C15" s="22" t="s">
        <v>17</v>
      </c>
      <c r="D15" s="20">
        <v>13706</v>
      </c>
    </row>
    <row r="16" spans="1:4" ht="18.75">
      <c r="A16" s="21" t="s">
        <v>18</v>
      </c>
      <c r="B16" s="22" t="s">
        <v>11</v>
      </c>
      <c r="C16" s="22" t="s">
        <v>19</v>
      </c>
      <c r="D16" s="20">
        <v>30</v>
      </c>
    </row>
    <row r="17" spans="1:4" ht="18.75">
      <c r="A17" s="21" t="s">
        <v>20</v>
      </c>
      <c r="B17" s="22" t="s">
        <v>11</v>
      </c>
      <c r="C17" s="22" t="s">
        <v>21</v>
      </c>
      <c r="D17" s="20">
        <v>27</v>
      </c>
    </row>
    <row r="18" spans="1:4" ht="18.75">
      <c r="A18" s="21" t="s">
        <v>22</v>
      </c>
      <c r="B18" s="22" t="s">
        <v>11</v>
      </c>
      <c r="C18" s="22" t="s">
        <v>23</v>
      </c>
      <c r="D18" s="20">
        <v>75</v>
      </c>
    </row>
    <row r="19" spans="1:4" ht="18.75">
      <c r="A19" s="21" t="s">
        <v>24</v>
      </c>
      <c r="B19" s="22" t="s">
        <v>11</v>
      </c>
      <c r="C19" s="22" t="s">
        <v>25</v>
      </c>
      <c r="D19" s="20">
        <v>2630</v>
      </c>
    </row>
    <row r="20" spans="1:4" ht="18.75">
      <c r="A20" s="23"/>
      <c r="B20" s="24"/>
      <c r="C20" s="24"/>
      <c r="D20" s="25"/>
    </row>
    <row r="21" spans="1:4" ht="18.75">
      <c r="A21" s="11" t="s">
        <v>26</v>
      </c>
      <c r="B21" s="26" t="s">
        <v>17</v>
      </c>
      <c r="C21" s="27"/>
      <c r="D21" s="14">
        <v>3258</v>
      </c>
    </row>
    <row r="22" spans="1:4" ht="18.75">
      <c r="A22" s="17" t="s">
        <v>27</v>
      </c>
      <c r="B22" s="19" t="s">
        <v>17</v>
      </c>
      <c r="C22" s="19" t="s">
        <v>28</v>
      </c>
      <c r="D22" s="20">
        <v>1830</v>
      </c>
    </row>
    <row r="23" spans="1:4" ht="18.75">
      <c r="A23" s="17" t="s">
        <v>29</v>
      </c>
      <c r="B23" s="19" t="s">
        <v>17</v>
      </c>
      <c r="C23" s="19" t="s">
        <v>30</v>
      </c>
      <c r="D23" s="20">
        <v>900</v>
      </c>
    </row>
    <row r="24" spans="1:4" ht="18.75">
      <c r="A24" s="21" t="s">
        <v>31</v>
      </c>
      <c r="B24" s="22" t="s">
        <v>17</v>
      </c>
      <c r="C24" s="22" t="s">
        <v>32</v>
      </c>
      <c r="D24" s="20">
        <v>528</v>
      </c>
    </row>
    <row r="25" spans="1:4" ht="18.75">
      <c r="A25" s="28"/>
      <c r="B25" s="29"/>
      <c r="C25" s="29"/>
      <c r="D25" s="25"/>
    </row>
    <row r="26" spans="1:4" ht="18.75">
      <c r="A26" s="30" t="s">
        <v>33</v>
      </c>
      <c r="B26" s="31" t="s">
        <v>28</v>
      </c>
      <c r="C26" s="27"/>
      <c r="D26" s="14">
        <v>10994</v>
      </c>
    </row>
    <row r="27" spans="1:4" ht="18.75">
      <c r="A27" s="32" t="s">
        <v>34</v>
      </c>
      <c r="B27" s="33" t="s">
        <v>28</v>
      </c>
      <c r="C27" s="34" t="s">
        <v>11</v>
      </c>
      <c r="D27" s="20">
        <v>217</v>
      </c>
    </row>
    <row r="28" spans="1:4" ht="18.75">
      <c r="A28" s="17" t="s">
        <v>35</v>
      </c>
      <c r="B28" s="19" t="s">
        <v>28</v>
      </c>
      <c r="C28" s="19" t="s">
        <v>13</v>
      </c>
      <c r="D28" s="20">
        <v>10777</v>
      </c>
    </row>
    <row r="29" spans="1:4" ht="18.75">
      <c r="A29" s="23"/>
      <c r="B29" s="24"/>
      <c r="C29" s="24"/>
      <c r="D29" s="25"/>
    </row>
    <row r="30" spans="1:4" ht="18.75">
      <c r="A30" s="11" t="s">
        <v>36</v>
      </c>
      <c r="B30" s="26" t="s">
        <v>19</v>
      </c>
      <c r="C30" s="27"/>
      <c r="D30" s="14">
        <v>97838</v>
      </c>
    </row>
    <row r="31" spans="1:4" ht="18.75">
      <c r="A31" s="17" t="s">
        <v>37</v>
      </c>
      <c r="B31" s="19" t="s">
        <v>19</v>
      </c>
      <c r="C31" s="19" t="s">
        <v>11</v>
      </c>
      <c r="D31" s="20">
        <v>16836</v>
      </c>
    </row>
    <row r="32" spans="1:4" ht="18.75">
      <c r="A32" s="21" t="s">
        <v>38</v>
      </c>
      <c r="B32" s="22" t="s">
        <v>19</v>
      </c>
      <c r="C32" s="22" t="s">
        <v>13</v>
      </c>
      <c r="D32" s="20">
        <v>77295</v>
      </c>
    </row>
    <row r="33" spans="1:4" ht="18.75">
      <c r="A33" s="21" t="s">
        <v>39</v>
      </c>
      <c r="B33" s="22" t="s">
        <v>19</v>
      </c>
      <c r="C33" s="22" t="s">
        <v>19</v>
      </c>
      <c r="D33" s="20"/>
    </row>
    <row r="34" spans="1:4" ht="18.75">
      <c r="A34" s="21" t="s">
        <v>40</v>
      </c>
      <c r="B34" s="22" t="s">
        <v>19</v>
      </c>
      <c r="C34" s="22" t="s">
        <v>41</v>
      </c>
      <c r="D34" s="20">
        <v>3707</v>
      </c>
    </row>
    <row r="35" spans="1:4" ht="18.75">
      <c r="A35" s="23"/>
      <c r="B35" s="24"/>
      <c r="C35" s="24"/>
      <c r="D35" s="25"/>
    </row>
    <row r="36" spans="1:4" ht="18.75">
      <c r="A36" s="11" t="s">
        <v>42</v>
      </c>
      <c r="B36" s="26" t="s">
        <v>32</v>
      </c>
      <c r="C36" s="27"/>
      <c r="D36" s="14">
        <v>11606</v>
      </c>
    </row>
    <row r="37" spans="1:4" ht="18.75">
      <c r="A37" s="17" t="s">
        <v>43</v>
      </c>
      <c r="B37" s="19" t="s">
        <v>32</v>
      </c>
      <c r="C37" s="19" t="s">
        <v>11</v>
      </c>
      <c r="D37" s="20">
        <v>9677</v>
      </c>
    </row>
    <row r="38" spans="1:4" ht="18.75">
      <c r="A38" s="21" t="s">
        <v>44</v>
      </c>
      <c r="B38" s="22" t="s">
        <v>32</v>
      </c>
      <c r="C38" s="22" t="s">
        <v>13</v>
      </c>
      <c r="D38" s="20">
        <v>640</v>
      </c>
    </row>
    <row r="39" spans="1:4" ht="18.75">
      <c r="A39" s="28" t="s">
        <v>45</v>
      </c>
      <c r="B39" s="35" t="s">
        <v>32</v>
      </c>
      <c r="C39" s="35" t="s">
        <v>17</v>
      </c>
      <c r="D39" s="25">
        <v>90</v>
      </c>
    </row>
    <row r="40" spans="1:4" ht="37.5">
      <c r="A40" s="36" t="s">
        <v>46</v>
      </c>
      <c r="B40" s="22" t="s">
        <v>32</v>
      </c>
      <c r="C40" s="22" t="s">
        <v>30</v>
      </c>
      <c r="D40" s="37">
        <v>1199</v>
      </c>
    </row>
    <row r="41" spans="1:4" ht="18.75">
      <c r="A41" s="38"/>
      <c r="B41" s="39"/>
      <c r="C41" s="40"/>
      <c r="D41" s="41"/>
    </row>
    <row r="42" spans="1:4" ht="18.75">
      <c r="A42" s="42" t="s">
        <v>47</v>
      </c>
      <c r="B42" s="31" t="s">
        <v>41</v>
      </c>
      <c r="C42" s="43"/>
      <c r="D42" s="14">
        <v>26385</v>
      </c>
    </row>
    <row r="43" spans="1:4" ht="18.75">
      <c r="A43" s="17" t="s">
        <v>48</v>
      </c>
      <c r="B43" s="19" t="s">
        <v>41</v>
      </c>
      <c r="C43" s="19" t="s">
        <v>11</v>
      </c>
      <c r="D43" s="20">
        <v>25343</v>
      </c>
    </row>
    <row r="44" spans="1:4" ht="18.75">
      <c r="A44" s="21" t="s">
        <v>49</v>
      </c>
      <c r="B44" s="22" t="s">
        <v>41</v>
      </c>
      <c r="C44" s="22" t="s">
        <v>13</v>
      </c>
      <c r="D44" s="20">
        <v>102</v>
      </c>
    </row>
    <row r="45" spans="1:4" ht="18.75">
      <c r="A45" s="28" t="s">
        <v>50</v>
      </c>
      <c r="B45" s="35" t="s">
        <v>41</v>
      </c>
      <c r="C45" s="35" t="s">
        <v>17</v>
      </c>
      <c r="D45" s="20">
        <v>940</v>
      </c>
    </row>
    <row r="46" spans="1:4" ht="18.75">
      <c r="A46" s="23"/>
      <c r="B46" s="24"/>
      <c r="C46" s="24"/>
      <c r="D46" s="20"/>
    </row>
    <row r="47" spans="1:4" ht="18.75">
      <c r="A47" s="30" t="s">
        <v>51</v>
      </c>
      <c r="B47" s="31" t="s">
        <v>52</v>
      </c>
      <c r="C47" s="26"/>
      <c r="D47" s="44">
        <v>4581</v>
      </c>
    </row>
    <row r="48" spans="1:4" ht="18.75">
      <c r="A48" s="17" t="s">
        <v>53</v>
      </c>
      <c r="B48" s="19" t="s">
        <v>52</v>
      </c>
      <c r="C48" s="19" t="s">
        <v>11</v>
      </c>
      <c r="D48" s="20">
        <v>171</v>
      </c>
    </row>
    <row r="49" spans="1:4" ht="18.75">
      <c r="A49" s="17" t="s">
        <v>54</v>
      </c>
      <c r="B49" s="19" t="s">
        <v>52</v>
      </c>
      <c r="C49" s="19" t="s">
        <v>15</v>
      </c>
      <c r="D49" s="20">
        <v>1849</v>
      </c>
    </row>
    <row r="50" spans="1:4" ht="18.75">
      <c r="A50" s="21" t="s">
        <v>55</v>
      </c>
      <c r="B50" s="22" t="s">
        <v>52</v>
      </c>
      <c r="C50" s="22" t="s">
        <v>17</v>
      </c>
      <c r="D50" s="20">
        <v>2561</v>
      </c>
    </row>
    <row r="51" spans="1:4" ht="18.75">
      <c r="A51" s="23"/>
      <c r="B51" s="24"/>
      <c r="C51" s="24"/>
      <c r="D51" s="20"/>
    </row>
    <row r="52" spans="1:4" ht="18.75">
      <c r="A52" s="11" t="s">
        <v>56</v>
      </c>
      <c r="B52" s="26" t="s">
        <v>57</v>
      </c>
      <c r="C52" s="26"/>
      <c r="D52" s="44">
        <v>3513</v>
      </c>
    </row>
    <row r="53" spans="1:4" ht="18.75">
      <c r="A53" s="17" t="s">
        <v>58</v>
      </c>
      <c r="B53" s="19" t="s">
        <v>57</v>
      </c>
      <c r="C53" s="19" t="s">
        <v>11</v>
      </c>
      <c r="D53" s="20">
        <v>3513</v>
      </c>
    </row>
    <row r="54" spans="1:4" ht="18.75">
      <c r="A54" s="45"/>
      <c r="B54" s="46"/>
      <c r="C54" s="46"/>
      <c r="D54" s="47"/>
    </row>
    <row r="55" spans="1:4" ht="18.75">
      <c r="A55" s="2"/>
      <c r="B55" s="2"/>
      <c r="C55" s="2"/>
      <c r="D55" s="2"/>
    </row>
    <row r="56" spans="1:4" ht="18.75">
      <c r="A56" s="2"/>
      <c r="B56" s="2"/>
      <c r="C56" s="2"/>
      <c r="D56" s="2"/>
    </row>
    <row r="57" spans="1:4" ht="18.75">
      <c r="A57" s="2"/>
      <c r="B57" s="2"/>
      <c r="C57" s="2"/>
      <c r="D57" s="2"/>
    </row>
    <row r="58" spans="1:4" ht="18.75">
      <c r="A58" s="2"/>
      <c r="B58" s="2"/>
      <c r="C58" s="2"/>
      <c r="D58" s="2"/>
    </row>
    <row r="59" spans="1:4" ht="18.75">
      <c r="A59" s="2" t="s">
        <v>59</v>
      </c>
      <c r="B59" s="2"/>
      <c r="C59" s="2"/>
      <c r="D59" s="2"/>
    </row>
    <row r="60" spans="1:4" ht="18.75">
      <c r="A60" s="2" t="s">
        <v>60</v>
      </c>
      <c r="B60" s="2" t="s">
        <v>61</v>
      </c>
      <c r="C60" s="2"/>
      <c r="D60" s="2"/>
    </row>
  </sheetData>
  <sheetProtection/>
  <mergeCells count="1">
    <mergeCell ref="A7:E7"/>
  </mergeCells>
  <printOptions/>
  <pageMargins left="0.39375" right="0.39375" top="0.9840277777777778" bottom="0.5902777777777778" header="0.5118055555555556" footer="0.5118055555555556"/>
  <pageSetup fitToHeight="10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zoomScale="65" zoomScaleNormal="65" zoomScalePageLayoutView="0" workbookViewId="0" topLeftCell="A1">
      <selection activeCell="F18" sqref="F18"/>
    </sheetView>
  </sheetViews>
  <sheetFormatPr defaultColWidth="9.00390625" defaultRowHeight="12.75"/>
  <cols>
    <col min="1" max="1" width="88.125" style="0" customWidth="1"/>
    <col min="4" max="4" width="10.875" style="0" customWidth="1"/>
    <col min="5" max="5" width="10.75390625" style="0" customWidth="1"/>
    <col min="6" max="6" width="10.875" style="0" customWidth="1"/>
  </cols>
  <sheetData>
    <row r="1" spans="2:4" ht="12.75">
      <c r="B1" s="3" t="s">
        <v>0</v>
      </c>
      <c r="D1" s="3"/>
    </row>
    <row r="2" spans="2:4" ht="12.75">
      <c r="B2" s="3" t="s">
        <v>1</v>
      </c>
      <c r="C2" s="3"/>
      <c r="D2" s="3"/>
    </row>
    <row r="3" spans="2:4" ht="12.75">
      <c r="B3" s="3" t="s">
        <v>2</v>
      </c>
      <c r="C3" s="3"/>
      <c r="D3" s="3"/>
    </row>
    <row r="4" spans="2:3" ht="12.75">
      <c r="B4" s="3" t="s">
        <v>3</v>
      </c>
      <c r="C4" s="3"/>
    </row>
    <row r="6" spans="2:6" ht="12.75">
      <c r="B6" s="3"/>
      <c r="C6" s="3"/>
      <c r="D6" s="3"/>
      <c r="F6" s="3"/>
    </row>
    <row r="7" spans="2:6" ht="12.75">
      <c r="B7" s="3"/>
      <c r="C7" s="3"/>
      <c r="D7" s="3"/>
      <c r="E7" s="3"/>
      <c r="F7" s="3"/>
    </row>
    <row r="8" spans="2:6" ht="12.75">
      <c r="B8" s="3"/>
      <c r="C8" s="3"/>
      <c r="D8" s="3"/>
      <c r="E8" s="3"/>
      <c r="F8" s="3"/>
    </row>
    <row r="9" spans="2:6" ht="12.75">
      <c r="B9" s="3"/>
      <c r="C9" s="3"/>
      <c r="D9" s="3"/>
      <c r="E9" s="3"/>
      <c r="F9" s="3"/>
    </row>
    <row r="11" ht="12.75">
      <c r="A11" s="48" t="s">
        <v>62</v>
      </c>
    </row>
    <row r="12" ht="12.75">
      <c r="A12" s="48" t="s">
        <v>63</v>
      </c>
    </row>
    <row r="13" ht="12.75">
      <c r="A13" s="49" t="s">
        <v>64</v>
      </c>
    </row>
    <row r="15" spans="1:6" ht="30">
      <c r="A15" s="50" t="s">
        <v>5</v>
      </c>
      <c r="B15" s="51" t="s">
        <v>6</v>
      </c>
      <c r="C15" s="52" t="s">
        <v>7</v>
      </c>
      <c r="D15" s="50" t="s">
        <v>65</v>
      </c>
      <c r="E15" s="51" t="s">
        <v>66</v>
      </c>
      <c r="F15" s="51" t="s">
        <v>8</v>
      </c>
    </row>
    <row r="16" spans="1:6" ht="12.75">
      <c r="A16" s="53">
        <v>1</v>
      </c>
      <c r="B16" s="54">
        <v>2</v>
      </c>
      <c r="C16" s="54">
        <v>3</v>
      </c>
      <c r="D16" s="55">
        <v>4</v>
      </c>
      <c r="E16" s="54">
        <v>5</v>
      </c>
      <c r="F16" s="56">
        <v>6</v>
      </c>
    </row>
    <row r="17" spans="1:6" ht="12.75">
      <c r="A17" s="57" t="s">
        <v>67</v>
      </c>
      <c r="B17" s="58"/>
      <c r="C17" s="58"/>
      <c r="D17" s="59">
        <f>D58+D53+D48+D43+D37+D33+D28+D19</f>
        <v>168494</v>
      </c>
      <c r="E17" s="59">
        <f>E19+E28+E33+E37+E43+E48+E53+E58</f>
        <v>8289</v>
      </c>
      <c r="F17" s="60">
        <f>D17+E17</f>
        <v>176783</v>
      </c>
    </row>
    <row r="18" spans="1:6" ht="12.75">
      <c r="A18" s="61"/>
      <c r="B18" s="62"/>
      <c r="C18" s="62"/>
      <c r="D18" s="63"/>
      <c r="E18" s="64"/>
      <c r="F18" s="65"/>
    </row>
    <row r="19" spans="1:6" ht="12.75">
      <c r="A19" s="57" t="s">
        <v>68</v>
      </c>
      <c r="B19" s="66" t="s">
        <v>69</v>
      </c>
      <c r="C19" s="58"/>
      <c r="D19" s="59">
        <f>SUM(D20:D26)</f>
        <v>16465</v>
      </c>
      <c r="E19" s="59">
        <f>E20+E21+E22+E23+E24+E25+E26</f>
        <v>2143</v>
      </c>
      <c r="F19" s="67">
        <f aca="true" t="shared" si="0" ref="F19:F26">D19+E19</f>
        <v>18608</v>
      </c>
    </row>
    <row r="20" spans="1:6" ht="25.5">
      <c r="A20" s="68" t="s">
        <v>12</v>
      </c>
      <c r="B20" s="69" t="s">
        <v>11</v>
      </c>
      <c r="C20" s="70" t="s">
        <v>13</v>
      </c>
      <c r="D20" s="71">
        <v>574</v>
      </c>
      <c r="E20" s="71">
        <v>76</v>
      </c>
      <c r="F20" s="67">
        <f t="shared" si="0"/>
        <v>650</v>
      </c>
    </row>
    <row r="21" spans="1:6" ht="25.5">
      <c r="A21" s="68" t="s">
        <v>14</v>
      </c>
      <c r="B21" s="72" t="s">
        <v>69</v>
      </c>
      <c r="C21" s="72" t="s">
        <v>70</v>
      </c>
      <c r="D21" s="73">
        <v>1400</v>
      </c>
      <c r="E21" s="65">
        <v>90</v>
      </c>
      <c r="F21" s="67">
        <f t="shared" si="0"/>
        <v>1490</v>
      </c>
    </row>
    <row r="22" spans="1:6" ht="25.5">
      <c r="A22" s="74" t="s">
        <v>16</v>
      </c>
      <c r="B22" s="75" t="s">
        <v>69</v>
      </c>
      <c r="C22" s="75" t="s">
        <v>71</v>
      </c>
      <c r="D22" s="76">
        <v>13578</v>
      </c>
      <c r="E22" s="65">
        <v>128</v>
      </c>
      <c r="F22" s="67">
        <f t="shared" si="0"/>
        <v>13706</v>
      </c>
    </row>
    <row r="23" spans="1:6" ht="12.75">
      <c r="A23" s="74" t="s">
        <v>18</v>
      </c>
      <c r="B23" s="75" t="s">
        <v>69</v>
      </c>
      <c r="C23" s="75" t="s">
        <v>72</v>
      </c>
      <c r="D23" s="76">
        <v>50</v>
      </c>
      <c r="E23" s="65">
        <v>-20</v>
      </c>
      <c r="F23" s="67">
        <f t="shared" si="0"/>
        <v>30</v>
      </c>
    </row>
    <row r="24" spans="1:6" ht="12.75">
      <c r="A24" s="74" t="s">
        <v>20</v>
      </c>
      <c r="B24" s="75" t="s">
        <v>69</v>
      </c>
      <c r="C24" s="75" t="s">
        <v>73</v>
      </c>
      <c r="D24" s="76">
        <v>27</v>
      </c>
      <c r="E24" s="65"/>
      <c r="F24" s="67">
        <f t="shared" si="0"/>
        <v>27</v>
      </c>
    </row>
    <row r="25" spans="1:6" ht="12.75">
      <c r="A25" s="74" t="s">
        <v>22</v>
      </c>
      <c r="B25" s="75" t="s">
        <v>69</v>
      </c>
      <c r="C25" s="75" t="s">
        <v>74</v>
      </c>
      <c r="D25" s="76">
        <v>202</v>
      </c>
      <c r="E25" s="65">
        <v>-127</v>
      </c>
      <c r="F25" s="67">
        <f t="shared" si="0"/>
        <v>75</v>
      </c>
    </row>
    <row r="26" spans="1:6" ht="12.75">
      <c r="A26" s="74" t="s">
        <v>24</v>
      </c>
      <c r="B26" s="75" t="s">
        <v>69</v>
      </c>
      <c r="C26" s="75" t="s">
        <v>75</v>
      </c>
      <c r="D26" s="76">
        <v>634</v>
      </c>
      <c r="E26" s="65">
        <v>1996</v>
      </c>
      <c r="F26" s="67">
        <f t="shared" si="0"/>
        <v>2630</v>
      </c>
    </row>
    <row r="27" spans="1:6" ht="12.75">
      <c r="A27" s="77"/>
      <c r="B27" s="78"/>
      <c r="C27" s="78"/>
      <c r="D27" s="79"/>
      <c r="E27" s="80"/>
      <c r="F27" s="67"/>
    </row>
    <row r="28" spans="1:6" ht="12.75">
      <c r="A28" s="57" t="s">
        <v>76</v>
      </c>
      <c r="B28" s="81" t="s">
        <v>71</v>
      </c>
      <c r="C28" s="81"/>
      <c r="D28" s="59">
        <f>SUM(D29:D32)</f>
        <v>3588</v>
      </c>
      <c r="E28" s="59">
        <f>E29+E30+E31</f>
        <v>-330</v>
      </c>
      <c r="F28" s="67">
        <f>D28+E28</f>
        <v>3258</v>
      </c>
    </row>
    <row r="29" spans="1:6" ht="12.75">
      <c r="A29" s="68" t="s">
        <v>27</v>
      </c>
      <c r="B29" s="70" t="s">
        <v>17</v>
      </c>
      <c r="C29" s="70" t="s">
        <v>28</v>
      </c>
      <c r="D29" s="73">
        <v>1830</v>
      </c>
      <c r="E29" s="71"/>
      <c r="F29" s="67">
        <f>D29+E29</f>
        <v>1830</v>
      </c>
    </row>
    <row r="30" spans="1:6" ht="12.75">
      <c r="A30" s="68" t="s">
        <v>29</v>
      </c>
      <c r="B30" s="70" t="s">
        <v>17</v>
      </c>
      <c r="C30" s="70" t="s">
        <v>30</v>
      </c>
      <c r="D30" s="73">
        <v>1330</v>
      </c>
      <c r="E30" s="65">
        <v>-430</v>
      </c>
      <c r="F30" s="67">
        <f>D30+E30</f>
        <v>900</v>
      </c>
    </row>
    <row r="31" spans="1:6" ht="12.75">
      <c r="A31" s="74" t="s">
        <v>31</v>
      </c>
      <c r="B31" s="82" t="s">
        <v>17</v>
      </c>
      <c r="C31" s="82" t="s">
        <v>32</v>
      </c>
      <c r="D31" s="76">
        <v>428</v>
      </c>
      <c r="E31" s="65">
        <v>100</v>
      </c>
      <c r="F31" s="67">
        <f>D31+E31</f>
        <v>528</v>
      </c>
    </row>
    <row r="32" spans="1:6" ht="12.75">
      <c r="A32" s="61"/>
      <c r="B32" s="62"/>
      <c r="C32" s="62"/>
      <c r="D32" s="83"/>
      <c r="E32" s="80"/>
      <c r="F32" s="67"/>
    </row>
    <row r="33" spans="1:6" ht="12.75">
      <c r="A33" s="84" t="s">
        <v>77</v>
      </c>
      <c r="B33" s="85" t="s">
        <v>78</v>
      </c>
      <c r="C33" s="81"/>
      <c r="D33" s="86">
        <f>SUM(D34:D36)</f>
        <v>6742</v>
      </c>
      <c r="E33" s="87">
        <f>E34+E35</f>
        <v>4252</v>
      </c>
      <c r="F33" s="67">
        <f>D33+E33</f>
        <v>10994</v>
      </c>
    </row>
    <row r="34" spans="1:6" ht="12.75">
      <c r="A34" s="88" t="s">
        <v>34</v>
      </c>
      <c r="B34" s="89" t="s">
        <v>78</v>
      </c>
      <c r="C34" s="90" t="s">
        <v>69</v>
      </c>
      <c r="D34" s="91">
        <v>65</v>
      </c>
      <c r="E34" s="71">
        <v>152</v>
      </c>
      <c r="F34" s="67">
        <f>D34+E34</f>
        <v>217</v>
      </c>
    </row>
    <row r="35" spans="1:6" ht="12.75">
      <c r="A35" s="68" t="s">
        <v>35</v>
      </c>
      <c r="B35" s="72" t="s">
        <v>78</v>
      </c>
      <c r="C35" s="72" t="s">
        <v>79</v>
      </c>
      <c r="D35" s="73">
        <v>6677</v>
      </c>
      <c r="E35" s="65">
        <v>4100</v>
      </c>
      <c r="F35" s="67">
        <f>D35+E35</f>
        <v>10777</v>
      </c>
    </row>
    <row r="36" spans="1:6" ht="12.75">
      <c r="A36" s="77"/>
      <c r="B36" s="78"/>
      <c r="C36" s="78"/>
      <c r="D36" s="79"/>
      <c r="E36" s="80"/>
      <c r="F36" s="67"/>
    </row>
    <row r="37" spans="1:6" ht="12.75">
      <c r="A37" s="57" t="s">
        <v>80</v>
      </c>
      <c r="B37" s="81" t="s">
        <v>72</v>
      </c>
      <c r="C37" s="81"/>
      <c r="D37" s="59">
        <f>SUM(D38:D42)</f>
        <v>95999</v>
      </c>
      <c r="E37" s="59">
        <f>E38+E39+E40+E41</f>
        <v>1839</v>
      </c>
      <c r="F37" s="67">
        <f>D37+E37</f>
        <v>97838</v>
      </c>
    </row>
    <row r="38" spans="1:6" ht="12.75">
      <c r="A38" s="68" t="s">
        <v>37</v>
      </c>
      <c r="B38" s="72" t="s">
        <v>72</v>
      </c>
      <c r="C38" s="72" t="s">
        <v>69</v>
      </c>
      <c r="D38" s="73">
        <v>16981</v>
      </c>
      <c r="E38" s="71">
        <v>-145</v>
      </c>
      <c r="F38" s="67">
        <f>D38+E38</f>
        <v>16836</v>
      </c>
    </row>
    <row r="39" spans="1:6" ht="12.75">
      <c r="A39" s="74" t="s">
        <v>38</v>
      </c>
      <c r="B39" s="75" t="s">
        <v>72</v>
      </c>
      <c r="C39" s="75" t="s">
        <v>79</v>
      </c>
      <c r="D39" s="76">
        <v>75557</v>
      </c>
      <c r="E39" s="65">
        <v>1738</v>
      </c>
      <c r="F39" s="67">
        <f>D39+E39</f>
        <v>77295</v>
      </c>
    </row>
    <row r="40" spans="1:6" ht="12.75">
      <c r="A40" s="74" t="s">
        <v>39</v>
      </c>
      <c r="B40" s="75" t="s">
        <v>72</v>
      </c>
      <c r="C40" s="75" t="s">
        <v>72</v>
      </c>
      <c r="D40" s="76">
        <v>11</v>
      </c>
      <c r="E40" s="65">
        <v>-11</v>
      </c>
      <c r="F40" s="67">
        <f>D40+E40</f>
        <v>0</v>
      </c>
    </row>
    <row r="41" spans="1:6" ht="12.75">
      <c r="A41" s="74" t="s">
        <v>40</v>
      </c>
      <c r="B41" s="75" t="s">
        <v>72</v>
      </c>
      <c r="C41" s="75" t="s">
        <v>81</v>
      </c>
      <c r="D41" s="76">
        <v>3450</v>
      </c>
      <c r="E41" s="65">
        <v>257</v>
      </c>
      <c r="F41" s="67">
        <f>D41+E41</f>
        <v>3707</v>
      </c>
    </row>
    <row r="42" spans="1:6" ht="12.75">
      <c r="A42" s="77"/>
      <c r="B42" s="78"/>
      <c r="C42" s="78"/>
      <c r="D42" s="79"/>
      <c r="E42" s="80"/>
      <c r="F42" s="67"/>
    </row>
    <row r="43" spans="1:6" ht="12.75">
      <c r="A43" s="57" t="s">
        <v>82</v>
      </c>
      <c r="B43" s="81" t="s">
        <v>83</v>
      </c>
      <c r="C43" s="81"/>
      <c r="D43" s="59">
        <f>SUM(D44:D47)</f>
        <v>11494</v>
      </c>
      <c r="E43" s="59">
        <f>E44+E45+E46+E47</f>
        <v>112</v>
      </c>
      <c r="F43" s="67">
        <f aca="true" t="shared" si="1" ref="F43:F51">D43+E43</f>
        <v>11606</v>
      </c>
    </row>
    <row r="44" spans="1:6" ht="12.75">
      <c r="A44" s="68" t="s">
        <v>43</v>
      </c>
      <c r="B44" s="72" t="s">
        <v>83</v>
      </c>
      <c r="C44" s="72" t="s">
        <v>69</v>
      </c>
      <c r="D44" s="91">
        <v>9727</v>
      </c>
      <c r="E44" s="71">
        <v>-50</v>
      </c>
      <c r="F44" s="67">
        <f t="shared" si="1"/>
        <v>9677</v>
      </c>
    </row>
    <row r="45" spans="1:6" ht="12.75">
      <c r="A45" s="74" t="s">
        <v>44</v>
      </c>
      <c r="B45" s="75" t="s">
        <v>83</v>
      </c>
      <c r="C45" s="75" t="s">
        <v>79</v>
      </c>
      <c r="D45" s="76">
        <v>640</v>
      </c>
      <c r="E45" s="65"/>
      <c r="F45" s="67">
        <f t="shared" si="1"/>
        <v>640</v>
      </c>
    </row>
    <row r="46" spans="1:6" ht="12.75">
      <c r="A46" s="61" t="s">
        <v>45</v>
      </c>
      <c r="B46" s="62" t="s">
        <v>83</v>
      </c>
      <c r="C46" s="62" t="s">
        <v>71</v>
      </c>
      <c r="D46" s="79">
        <v>90</v>
      </c>
      <c r="E46" s="65"/>
      <c r="F46" s="67">
        <f t="shared" si="1"/>
        <v>90</v>
      </c>
    </row>
    <row r="47" spans="1:6" ht="12.75">
      <c r="A47" s="61" t="s">
        <v>46</v>
      </c>
      <c r="B47" s="92" t="s">
        <v>32</v>
      </c>
      <c r="C47" s="92" t="s">
        <v>30</v>
      </c>
      <c r="D47" s="79">
        <v>1037</v>
      </c>
      <c r="E47" s="80">
        <v>162</v>
      </c>
      <c r="F47" s="67">
        <f t="shared" si="1"/>
        <v>1199</v>
      </c>
    </row>
    <row r="48" spans="1:6" ht="12.75">
      <c r="A48" s="93" t="s">
        <v>84</v>
      </c>
      <c r="B48" s="85" t="s">
        <v>81</v>
      </c>
      <c r="C48" s="94"/>
      <c r="D48" s="95">
        <f>SUM(D49:D52)</f>
        <v>26013</v>
      </c>
      <c r="E48" s="95">
        <f>E49+E50+E51</f>
        <v>372</v>
      </c>
      <c r="F48" s="67">
        <f t="shared" si="1"/>
        <v>26385</v>
      </c>
    </row>
    <row r="49" spans="1:6" ht="12.75">
      <c r="A49" s="68" t="s">
        <v>48</v>
      </c>
      <c r="B49" s="72" t="s">
        <v>81</v>
      </c>
      <c r="C49" s="72" t="s">
        <v>69</v>
      </c>
      <c r="D49" s="91">
        <v>24971</v>
      </c>
      <c r="E49" s="71">
        <v>372</v>
      </c>
      <c r="F49" s="67">
        <f t="shared" si="1"/>
        <v>25343</v>
      </c>
    </row>
    <row r="50" spans="1:6" ht="12.75">
      <c r="A50" s="74" t="s">
        <v>49</v>
      </c>
      <c r="B50" s="75" t="s">
        <v>81</v>
      </c>
      <c r="C50" s="75" t="s">
        <v>79</v>
      </c>
      <c r="D50" s="76">
        <v>102</v>
      </c>
      <c r="E50" s="65"/>
      <c r="F50" s="67">
        <f t="shared" si="1"/>
        <v>102</v>
      </c>
    </row>
    <row r="51" spans="1:6" ht="12.75">
      <c r="A51" s="61" t="s">
        <v>50</v>
      </c>
      <c r="B51" s="96" t="s">
        <v>41</v>
      </c>
      <c r="C51" s="96" t="s">
        <v>17</v>
      </c>
      <c r="D51" s="79">
        <v>940</v>
      </c>
      <c r="E51" s="80"/>
      <c r="F51" s="67">
        <f t="shared" si="1"/>
        <v>940</v>
      </c>
    </row>
    <row r="52" spans="1:6" ht="12.75">
      <c r="A52" s="77"/>
      <c r="B52" s="78"/>
      <c r="C52" s="78"/>
      <c r="D52" s="80"/>
      <c r="E52" s="80"/>
      <c r="F52" s="67"/>
    </row>
    <row r="53" spans="1:6" ht="12.75">
      <c r="A53" s="84" t="s">
        <v>85</v>
      </c>
      <c r="B53" s="85" t="s">
        <v>86</v>
      </c>
      <c r="C53" s="81"/>
      <c r="D53" s="59">
        <f>SUM(D54:D57)</f>
        <v>5017</v>
      </c>
      <c r="E53" s="59">
        <f>E54+E55</f>
        <v>-436</v>
      </c>
      <c r="F53" s="97">
        <f>F54+F55+F56</f>
        <v>4581</v>
      </c>
    </row>
    <row r="54" spans="1:6" ht="12.75">
      <c r="A54" s="68" t="s">
        <v>53</v>
      </c>
      <c r="B54" s="72" t="s">
        <v>86</v>
      </c>
      <c r="C54" s="72" t="s">
        <v>69</v>
      </c>
      <c r="D54" s="73">
        <v>151</v>
      </c>
      <c r="E54" s="71">
        <v>20</v>
      </c>
      <c r="F54" s="67">
        <f>D54+E54</f>
        <v>171</v>
      </c>
    </row>
    <row r="55" spans="1:6" ht="12.75">
      <c r="A55" s="68" t="s">
        <v>54</v>
      </c>
      <c r="B55" s="70" t="s">
        <v>52</v>
      </c>
      <c r="C55" s="70" t="s">
        <v>15</v>
      </c>
      <c r="D55" s="73">
        <v>2305</v>
      </c>
      <c r="E55" s="65">
        <v>-456</v>
      </c>
      <c r="F55" s="67">
        <f>D55+E55</f>
        <v>1849</v>
      </c>
    </row>
    <row r="56" spans="1:6" ht="12.75">
      <c r="A56" s="74" t="s">
        <v>55</v>
      </c>
      <c r="B56" s="75" t="s">
        <v>86</v>
      </c>
      <c r="C56" s="75" t="s">
        <v>71</v>
      </c>
      <c r="D56" s="76">
        <v>2561</v>
      </c>
      <c r="E56" s="65"/>
      <c r="F56" s="67">
        <f>D56+E56</f>
        <v>2561</v>
      </c>
    </row>
    <row r="57" spans="1:6" ht="12.75">
      <c r="A57" s="77"/>
      <c r="B57" s="78"/>
      <c r="C57" s="78"/>
      <c r="D57" s="79">
        <v>0</v>
      </c>
      <c r="E57" s="80"/>
      <c r="F57" s="67"/>
    </row>
    <row r="58" spans="1:6" ht="12.75">
      <c r="A58" s="98" t="s">
        <v>87</v>
      </c>
      <c r="B58" s="58" t="s">
        <v>88</v>
      </c>
      <c r="C58" s="58"/>
      <c r="D58" s="59">
        <f>SUM(D59:D60)</f>
        <v>3176</v>
      </c>
      <c r="E58" s="59">
        <f>E59</f>
        <v>337</v>
      </c>
      <c r="F58" s="97">
        <f>F59</f>
        <v>3513</v>
      </c>
    </row>
    <row r="59" spans="1:6" ht="12.75">
      <c r="A59" s="68" t="s">
        <v>58</v>
      </c>
      <c r="B59" s="72" t="s">
        <v>88</v>
      </c>
      <c r="C59" s="72" t="s">
        <v>69</v>
      </c>
      <c r="D59" s="73">
        <v>3176</v>
      </c>
      <c r="E59" s="71">
        <v>337</v>
      </c>
      <c r="F59" s="67">
        <f>D59+E59</f>
        <v>3513</v>
      </c>
    </row>
    <row r="60" spans="1:6" ht="12.75">
      <c r="A60" s="99"/>
      <c r="B60" s="100"/>
      <c r="C60" s="100"/>
      <c r="D60" s="83">
        <v>0</v>
      </c>
      <c r="E60" s="101"/>
      <c r="F60" s="102">
        <f>SUM(D60:E60)</f>
        <v>0</v>
      </c>
    </row>
    <row r="65" ht="12.75">
      <c r="A65" t="s">
        <v>89</v>
      </c>
    </row>
    <row r="66" spans="1:2" ht="12.75">
      <c r="A66" t="s">
        <v>90</v>
      </c>
      <c r="B66" t="s">
        <v>61</v>
      </c>
    </row>
  </sheetData>
  <sheetProtection/>
  <printOptions/>
  <pageMargins left="0.39375" right="0.39375" top="0.9840277777777778" bottom="0.5902777777777778" header="0.5118055555555556" footer="0.5118055555555556"/>
  <pageSetup fitToHeight="10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37"/>
  <sheetViews>
    <sheetView tabSelected="1" zoomScale="78" zoomScaleNormal="78" zoomScalePageLayoutView="0" workbookViewId="0" topLeftCell="A2">
      <selection activeCell="C2" sqref="C2:I6"/>
    </sheetView>
  </sheetViews>
  <sheetFormatPr defaultColWidth="9.00390625" defaultRowHeight="12.75"/>
  <cols>
    <col min="2" max="2" width="60.75390625" style="0" customWidth="1"/>
    <col min="3" max="3" width="9.75390625" style="0" customWidth="1"/>
    <col min="4" max="4" width="12.375" style="0" customWidth="1"/>
    <col min="5" max="5" width="19.375" style="0" customWidth="1"/>
    <col min="6" max="6" width="12.75390625" style="0" customWidth="1"/>
    <col min="7" max="7" width="0" style="0" hidden="1" customWidth="1"/>
    <col min="9" max="9" width="18.25390625" style="0" customWidth="1"/>
    <col min="10" max="10" width="17.375" style="103" customWidth="1"/>
    <col min="11" max="11" width="18.75390625" style="103" customWidth="1"/>
    <col min="12" max="12" width="17.875" style="0" customWidth="1"/>
  </cols>
  <sheetData>
    <row r="1" ht="8.25" customHeight="1"/>
    <row r="2" spans="3:9" ht="24" customHeight="1">
      <c r="C2" s="343" t="s">
        <v>259</v>
      </c>
      <c r="D2" s="343"/>
      <c r="E2" s="343"/>
      <c r="F2" s="343"/>
      <c r="G2" s="343"/>
      <c r="H2" s="343"/>
      <c r="I2" s="343"/>
    </row>
    <row r="3" spans="3:9" ht="9" customHeight="1">
      <c r="C3" s="343"/>
      <c r="D3" s="343"/>
      <c r="E3" s="343"/>
      <c r="F3" s="343"/>
      <c r="G3" s="343"/>
      <c r="H3" s="343"/>
      <c r="I3" s="343"/>
    </row>
    <row r="4" spans="3:9" ht="0.75" customHeight="1">
      <c r="C4" s="343"/>
      <c r="D4" s="343"/>
      <c r="E4" s="343"/>
      <c r="F4" s="343"/>
      <c r="G4" s="343"/>
      <c r="H4" s="343"/>
      <c r="I4" s="343"/>
    </row>
    <row r="5" spans="3:9" ht="7.5" customHeight="1">
      <c r="C5" s="343"/>
      <c r="D5" s="343"/>
      <c r="E5" s="343"/>
      <c r="F5" s="343"/>
      <c r="G5" s="343"/>
      <c r="H5" s="343"/>
      <c r="I5" s="343"/>
    </row>
    <row r="6" spans="3:9" ht="4.5" customHeight="1">
      <c r="C6" s="343"/>
      <c r="D6" s="343"/>
      <c r="E6" s="343"/>
      <c r="F6" s="343"/>
      <c r="G6" s="343"/>
      <c r="H6" s="343"/>
      <c r="I6" s="343"/>
    </row>
    <row r="9" spans="2:9" ht="18.75">
      <c r="B9" s="2"/>
      <c r="C9" s="2"/>
      <c r="D9" s="2"/>
      <c r="E9" s="2"/>
      <c r="F9" s="2"/>
      <c r="G9" s="2"/>
      <c r="H9" s="2"/>
      <c r="I9" s="2"/>
    </row>
    <row r="10" spans="2:9" ht="84.75" customHeight="1">
      <c r="B10" s="344" t="s">
        <v>180</v>
      </c>
      <c r="C10" s="344"/>
      <c r="D10" s="344"/>
      <c r="E10" s="344"/>
      <c r="F10" s="344"/>
      <c r="G10" s="344"/>
      <c r="H10" s="344"/>
      <c r="I10" s="344"/>
    </row>
    <row r="11" spans="2:9" ht="18.75">
      <c r="B11" s="4"/>
      <c r="C11" s="2"/>
      <c r="D11" s="2"/>
      <c r="E11" s="2"/>
      <c r="F11" s="2"/>
      <c r="G11" s="2"/>
      <c r="H11" s="2"/>
      <c r="I11" s="2"/>
    </row>
    <row r="12" spans="2:12" ht="142.5" customHeight="1">
      <c r="B12" s="194" t="s">
        <v>5</v>
      </c>
      <c r="C12" s="194" t="s">
        <v>6</v>
      </c>
      <c r="D12" s="194" t="s">
        <v>7</v>
      </c>
      <c r="E12" s="194" t="s">
        <v>91</v>
      </c>
      <c r="F12" s="194" t="s">
        <v>92</v>
      </c>
      <c r="G12" s="194" t="s">
        <v>66</v>
      </c>
      <c r="H12" s="194" t="s">
        <v>102</v>
      </c>
      <c r="I12" s="195" t="s">
        <v>214</v>
      </c>
      <c r="J12" s="195" t="s">
        <v>215</v>
      </c>
      <c r="K12" s="196" t="s">
        <v>216</v>
      </c>
      <c r="L12" s="196" t="s">
        <v>93</v>
      </c>
    </row>
    <row r="13" spans="2:12" ht="18.75">
      <c r="B13" s="197">
        <v>1</v>
      </c>
      <c r="C13" s="197">
        <v>2</v>
      </c>
      <c r="D13" s="197">
        <v>3</v>
      </c>
      <c r="E13" s="197">
        <v>4</v>
      </c>
      <c r="F13" s="197">
        <v>5</v>
      </c>
      <c r="G13" s="130">
        <v>7</v>
      </c>
      <c r="H13" s="130"/>
      <c r="I13" s="198">
        <v>6</v>
      </c>
      <c r="J13" s="199">
        <v>7</v>
      </c>
      <c r="K13" s="199"/>
      <c r="L13" s="199">
        <v>9</v>
      </c>
    </row>
    <row r="14" spans="2:12" ht="18.75">
      <c r="B14" s="155" t="s">
        <v>9</v>
      </c>
      <c r="C14" s="130"/>
      <c r="D14" s="130"/>
      <c r="E14" s="130"/>
      <c r="F14" s="130"/>
      <c r="G14" s="200" t="e">
        <f>G15+G63+G73+#REF!+G111+#REF!+#REF!+#REF!</f>
        <v>#REF!</v>
      </c>
      <c r="H14" s="200"/>
      <c r="I14" s="204">
        <f>I15+I53+I55+I63+I73+I111+I117+I125+I128</f>
        <v>10911.06</v>
      </c>
      <c r="J14" s="204">
        <f>J15+J55+J53+J63+J73+J111+J117+J125+J128</f>
        <v>13060.35</v>
      </c>
      <c r="K14" s="204">
        <f>K15+K53+K55+K63+K73+K111+K117+K125+K128</f>
        <v>12855.199999999999</v>
      </c>
      <c r="L14" s="256">
        <f aca="true" t="shared" si="0" ref="L14:L26">K14/J14%</f>
        <v>98.42921514354515</v>
      </c>
    </row>
    <row r="15" spans="2:12" ht="18.75">
      <c r="B15" s="155" t="s">
        <v>10</v>
      </c>
      <c r="C15" s="201" t="s">
        <v>11</v>
      </c>
      <c r="D15" s="130"/>
      <c r="E15" s="202"/>
      <c r="F15" s="130">
        <v>0</v>
      </c>
      <c r="G15" s="203" t="e">
        <f>G16+#REF!+G21+#REF!+#REF!+G32+G35</f>
        <v>#REF!</v>
      </c>
      <c r="H15" s="203"/>
      <c r="I15" s="204">
        <f>I16+I21+I30+I32+I35</f>
        <v>6251.9</v>
      </c>
      <c r="J15" s="204">
        <f>J16+J21+J31+J35</f>
        <v>6906</v>
      </c>
      <c r="K15" s="204">
        <f>K16+K21+K31+K35</f>
        <v>6703.4</v>
      </c>
      <c r="L15" s="256">
        <f t="shared" si="0"/>
        <v>97.06631914277439</v>
      </c>
    </row>
    <row r="16" spans="2:12" ht="73.5" customHeight="1">
      <c r="B16" s="155" t="s">
        <v>94</v>
      </c>
      <c r="C16" s="201" t="s">
        <v>11</v>
      </c>
      <c r="D16" s="192" t="s">
        <v>13</v>
      </c>
      <c r="E16" s="18" t="s">
        <v>138</v>
      </c>
      <c r="F16" s="192" t="s">
        <v>174</v>
      </c>
      <c r="G16" s="203">
        <f>G17</f>
        <v>76</v>
      </c>
      <c r="H16" s="203"/>
      <c r="I16" s="204">
        <f>I17</f>
        <v>939.3</v>
      </c>
      <c r="J16" s="204">
        <f>J17+J19</f>
        <v>1069.5</v>
      </c>
      <c r="K16" s="197">
        <f>K17+K19</f>
        <v>1065.9</v>
      </c>
      <c r="L16" s="256">
        <f t="shared" si="0"/>
        <v>99.66339410939692</v>
      </c>
    </row>
    <row r="17" spans="2:12" ht="18.75">
      <c r="B17" s="104" t="s">
        <v>95</v>
      </c>
      <c r="C17" s="18" t="s">
        <v>11</v>
      </c>
      <c r="D17" s="19" t="s">
        <v>13</v>
      </c>
      <c r="E17" s="18" t="s">
        <v>138</v>
      </c>
      <c r="F17" s="19" t="s">
        <v>174</v>
      </c>
      <c r="G17" s="138">
        <f>G18</f>
        <v>76</v>
      </c>
      <c r="H17" s="120"/>
      <c r="I17" s="211">
        <f>I18</f>
        <v>939.3</v>
      </c>
      <c r="J17" s="248">
        <f>J18</f>
        <v>939.3</v>
      </c>
      <c r="K17" s="211">
        <f>K18</f>
        <v>935.7</v>
      </c>
      <c r="L17" s="257">
        <f t="shared" si="0"/>
        <v>99.61673586713512</v>
      </c>
    </row>
    <row r="18" spans="2:12" ht="58.5" customHeight="1">
      <c r="B18" s="288" t="s">
        <v>116</v>
      </c>
      <c r="C18" s="121" t="s">
        <v>11</v>
      </c>
      <c r="D18" s="24" t="s">
        <v>13</v>
      </c>
      <c r="E18" s="287" t="s">
        <v>138</v>
      </c>
      <c r="F18" s="24" t="s">
        <v>115</v>
      </c>
      <c r="G18" s="140">
        <v>76</v>
      </c>
      <c r="H18" s="134"/>
      <c r="I18" s="293">
        <v>939.3</v>
      </c>
      <c r="J18" s="294">
        <v>939.3</v>
      </c>
      <c r="K18" s="293">
        <v>935.7</v>
      </c>
      <c r="L18" s="295">
        <f t="shared" si="0"/>
        <v>99.61673586713512</v>
      </c>
    </row>
    <row r="19" spans="2:12" ht="58.5" customHeight="1">
      <c r="B19" s="286" t="s">
        <v>212</v>
      </c>
      <c r="C19" s="121" t="s">
        <v>11</v>
      </c>
      <c r="D19" s="24" t="s">
        <v>13</v>
      </c>
      <c r="E19" s="290" t="s">
        <v>217</v>
      </c>
      <c r="F19" s="108" t="s">
        <v>174</v>
      </c>
      <c r="G19" s="110"/>
      <c r="H19" s="110"/>
      <c r="I19" s="296"/>
      <c r="J19" s="297">
        <v>130.2</v>
      </c>
      <c r="K19" s="296">
        <v>130.2</v>
      </c>
      <c r="L19" s="298">
        <v>100</v>
      </c>
    </row>
    <row r="20" spans="2:12" ht="58.5" customHeight="1">
      <c r="B20" s="286" t="s">
        <v>116</v>
      </c>
      <c r="C20" s="121" t="s">
        <v>11</v>
      </c>
      <c r="D20" s="24" t="s">
        <v>13</v>
      </c>
      <c r="E20" s="290" t="s">
        <v>217</v>
      </c>
      <c r="F20" s="108" t="s">
        <v>115</v>
      </c>
      <c r="G20" s="110"/>
      <c r="H20" s="110"/>
      <c r="I20" s="296"/>
      <c r="J20" s="297">
        <v>130.2</v>
      </c>
      <c r="K20" s="296">
        <v>130.2</v>
      </c>
      <c r="L20" s="298">
        <v>100</v>
      </c>
    </row>
    <row r="21" spans="2:12" ht="79.5" customHeight="1" thickBot="1">
      <c r="B21" s="185" t="s">
        <v>96</v>
      </c>
      <c r="C21" s="156" t="s">
        <v>11</v>
      </c>
      <c r="D21" s="156" t="s">
        <v>17</v>
      </c>
      <c r="E21" s="111" t="s">
        <v>139</v>
      </c>
      <c r="F21" s="156" t="s">
        <v>174</v>
      </c>
      <c r="G21" s="282">
        <f>G22</f>
        <v>128</v>
      </c>
      <c r="H21" s="209"/>
      <c r="I21" s="289">
        <f>I22</f>
        <v>3931.6</v>
      </c>
      <c r="J21" s="289">
        <f>J22+J27</f>
        <v>3996</v>
      </c>
      <c r="K21" s="289">
        <f>K22+K27</f>
        <v>3797</v>
      </c>
      <c r="L21" s="258">
        <f t="shared" si="0"/>
        <v>95.02002002002001</v>
      </c>
    </row>
    <row r="22" spans="2:12" ht="41.25" customHeight="1">
      <c r="B22" s="163" t="s">
        <v>117</v>
      </c>
      <c r="C22" s="164" t="s">
        <v>11</v>
      </c>
      <c r="D22" s="164" t="s">
        <v>17</v>
      </c>
      <c r="E22" s="108" t="s">
        <v>139</v>
      </c>
      <c r="F22" s="165" t="s">
        <v>174</v>
      </c>
      <c r="G22" s="166">
        <f>G23</f>
        <v>128</v>
      </c>
      <c r="H22" s="161"/>
      <c r="I22" s="213">
        <f>I23+I25+I26</f>
        <v>3931.6</v>
      </c>
      <c r="J22" s="213">
        <f>J23+J24+J25+J26</f>
        <v>3930.9</v>
      </c>
      <c r="K22" s="213">
        <f>K23+K24+K25+K26</f>
        <v>3731.9</v>
      </c>
      <c r="L22" s="259">
        <f t="shared" si="0"/>
        <v>94.93754610903356</v>
      </c>
    </row>
    <row r="23" spans="2:12" ht="56.25" customHeight="1">
      <c r="B23" s="150" t="s">
        <v>116</v>
      </c>
      <c r="C23" s="108" t="s">
        <v>11</v>
      </c>
      <c r="D23" s="108" t="s">
        <v>17</v>
      </c>
      <c r="E23" s="108" t="s">
        <v>139</v>
      </c>
      <c r="F23" s="108" t="s">
        <v>115</v>
      </c>
      <c r="G23" s="110">
        <v>128</v>
      </c>
      <c r="H23" s="110"/>
      <c r="I23" s="214">
        <v>3641.6</v>
      </c>
      <c r="J23" s="220">
        <v>3640.9</v>
      </c>
      <c r="K23" s="220">
        <v>3441.9</v>
      </c>
      <c r="L23" s="260">
        <f t="shared" si="0"/>
        <v>94.53431843774891</v>
      </c>
    </row>
    <row r="24" spans="2:12" ht="56.25" customHeight="1">
      <c r="B24" s="281" t="s">
        <v>198</v>
      </c>
      <c r="C24" s="108" t="s">
        <v>11</v>
      </c>
      <c r="D24" s="108" t="s">
        <v>17</v>
      </c>
      <c r="E24" s="108" t="s">
        <v>139</v>
      </c>
      <c r="F24" s="108" t="s">
        <v>197</v>
      </c>
      <c r="G24" s="110">
        <v>128</v>
      </c>
      <c r="H24" s="110"/>
      <c r="I24" s="214"/>
      <c r="J24" s="220">
        <v>0</v>
      </c>
      <c r="K24" s="220">
        <v>0</v>
      </c>
      <c r="L24" s="260">
        <v>0</v>
      </c>
    </row>
    <row r="25" spans="2:16" ht="60" customHeight="1">
      <c r="B25" s="115" t="s">
        <v>119</v>
      </c>
      <c r="C25" s="35" t="s">
        <v>11</v>
      </c>
      <c r="D25" s="35" t="s">
        <v>17</v>
      </c>
      <c r="E25" s="108" t="s">
        <v>139</v>
      </c>
      <c r="F25" s="35" t="s">
        <v>118</v>
      </c>
      <c r="G25" s="137">
        <v>128</v>
      </c>
      <c r="H25" s="120"/>
      <c r="I25" s="215">
        <v>270</v>
      </c>
      <c r="J25" s="215">
        <v>274</v>
      </c>
      <c r="K25" s="219">
        <v>274</v>
      </c>
      <c r="L25" s="261">
        <f t="shared" si="0"/>
        <v>99.99999999999999</v>
      </c>
      <c r="P25" t="s">
        <v>163</v>
      </c>
    </row>
    <row r="26" spans="2:12" ht="18.75">
      <c r="B26" s="109" t="s">
        <v>107</v>
      </c>
      <c r="C26" s="124" t="s">
        <v>11</v>
      </c>
      <c r="D26" s="124" t="s">
        <v>17</v>
      </c>
      <c r="E26" s="108" t="s">
        <v>139</v>
      </c>
      <c r="F26" s="124" t="s">
        <v>120</v>
      </c>
      <c r="G26" s="134"/>
      <c r="H26" s="134"/>
      <c r="I26" s="216">
        <v>20</v>
      </c>
      <c r="J26" s="216">
        <v>16</v>
      </c>
      <c r="K26" s="216">
        <v>16</v>
      </c>
      <c r="L26" s="232">
        <f t="shared" si="0"/>
        <v>100</v>
      </c>
    </row>
    <row r="27" spans="2:12" ht="108.75">
      <c r="B27" s="286" t="s">
        <v>212</v>
      </c>
      <c r="C27" s="124" t="s">
        <v>11</v>
      </c>
      <c r="D27" s="124" t="s">
        <v>17</v>
      </c>
      <c r="E27" s="124" t="s">
        <v>217</v>
      </c>
      <c r="F27" s="124" t="s">
        <v>213</v>
      </c>
      <c r="G27" s="134"/>
      <c r="H27" s="134"/>
      <c r="I27" s="216"/>
      <c r="J27" s="216">
        <v>65.1</v>
      </c>
      <c r="K27" s="216">
        <v>65.1</v>
      </c>
      <c r="L27" s="232">
        <v>100</v>
      </c>
    </row>
    <row r="28" spans="2:12" ht="36.75">
      <c r="B28" s="286" t="s">
        <v>116</v>
      </c>
      <c r="C28" s="124" t="s">
        <v>11</v>
      </c>
      <c r="D28" s="124" t="s">
        <v>17</v>
      </c>
      <c r="E28" s="124" t="s">
        <v>217</v>
      </c>
      <c r="F28" s="124" t="s">
        <v>115</v>
      </c>
      <c r="G28" s="134"/>
      <c r="H28" s="134"/>
      <c r="I28" s="216"/>
      <c r="J28" s="216">
        <v>65.1</v>
      </c>
      <c r="K28" s="216">
        <v>65.1</v>
      </c>
      <c r="L28" s="232">
        <v>100</v>
      </c>
    </row>
    <row r="29" spans="2:12" ht="19.5" thickBot="1">
      <c r="B29" s="155"/>
      <c r="C29" s="159"/>
      <c r="D29" s="159"/>
      <c r="E29" s="159"/>
      <c r="F29" s="159"/>
      <c r="G29" s="146"/>
      <c r="H29" s="146"/>
      <c r="I29" s="217"/>
      <c r="J29" s="217"/>
      <c r="K29" s="217"/>
      <c r="L29" s="262"/>
    </row>
    <row r="30" spans="2:12" ht="38.25" thickBot="1">
      <c r="B30" s="127" t="s">
        <v>18</v>
      </c>
      <c r="C30" s="122" t="s">
        <v>11</v>
      </c>
      <c r="D30" s="122" t="s">
        <v>19</v>
      </c>
      <c r="E30" s="114" t="s">
        <v>156</v>
      </c>
      <c r="F30" s="122" t="s">
        <v>174</v>
      </c>
      <c r="G30" s="128"/>
      <c r="H30" s="145"/>
      <c r="I30" s="212">
        <v>100</v>
      </c>
      <c r="J30" s="212">
        <v>0</v>
      </c>
      <c r="K30" s="212">
        <v>0</v>
      </c>
      <c r="L30" s="263">
        <v>100</v>
      </c>
    </row>
    <row r="31" spans="2:12" ht="42.75" customHeight="1" thickBot="1">
      <c r="B31" s="113" t="s">
        <v>121</v>
      </c>
      <c r="C31" s="114" t="s">
        <v>11</v>
      </c>
      <c r="D31" s="114" t="s">
        <v>19</v>
      </c>
      <c r="E31" s="114" t="s">
        <v>156</v>
      </c>
      <c r="F31" s="114" t="s">
        <v>174</v>
      </c>
      <c r="G31" s="133"/>
      <c r="H31" s="133"/>
      <c r="I31" s="218">
        <v>100</v>
      </c>
      <c r="J31" s="218">
        <v>168.1</v>
      </c>
      <c r="K31" s="230">
        <v>168.1</v>
      </c>
      <c r="L31" s="264">
        <v>0</v>
      </c>
    </row>
    <row r="32" spans="2:13" ht="19.5" thickBot="1">
      <c r="B32" s="127" t="s">
        <v>22</v>
      </c>
      <c r="C32" s="122" t="s">
        <v>11</v>
      </c>
      <c r="D32" s="122" t="s">
        <v>57</v>
      </c>
      <c r="E32" s="19" t="s">
        <v>157</v>
      </c>
      <c r="F32" s="122" t="s">
        <v>175</v>
      </c>
      <c r="G32" s="123">
        <f>G33</f>
        <v>-127</v>
      </c>
      <c r="H32" s="128"/>
      <c r="I32" s="212">
        <f>I33</f>
        <v>60.8</v>
      </c>
      <c r="J32" s="212">
        <v>0</v>
      </c>
      <c r="K32" s="212">
        <f>K33</f>
        <v>0</v>
      </c>
      <c r="L32" s="266">
        <v>0</v>
      </c>
      <c r="M32" s="3"/>
    </row>
    <row r="33" spans="2:12" ht="18.75">
      <c r="B33" s="104" t="s">
        <v>97</v>
      </c>
      <c r="C33" s="19" t="s">
        <v>11</v>
      </c>
      <c r="D33" s="19" t="s">
        <v>57</v>
      </c>
      <c r="E33" s="19" t="s">
        <v>157</v>
      </c>
      <c r="F33" s="19" t="s">
        <v>109</v>
      </c>
      <c r="G33" s="105">
        <f>G34</f>
        <v>-127</v>
      </c>
      <c r="H33" s="138"/>
      <c r="I33" s="221">
        <f>I34</f>
        <v>60.8</v>
      </c>
      <c r="J33" s="221">
        <v>0</v>
      </c>
      <c r="K33" s="250">
        <v>0</v>
      </c>
      <c r="L33" s="257">
        <v>0</v>
      </c>
    </row>
    <row r="34" spans="2:12" ht="19.5" thickBot="1">
      <c r="B34" s="107" t="s">
        <v>108</v>
      </c>
      <c r="C34" s="24" t="s">
        <v>11</v>
      </c>
      <c r="D34" s="24" t="s">
        <v>57</v>
      </c>
      <c r="E34" s="19" t="s">
        <v>157</v>
      </c>
      <c r="F34" s="24" t="s">
        <v>109</v>
      </c>
      <c r="G34" s="106">
        <v>-127</v>
      </c>
      <c r="H34" s="140"/>
      <c r="I34" s="222">
        <v>60.8</v>
      </c>
      <c r="J34" s="222">
        <v>0</v>
      </c>
      <c r="K34" s="251">
        <v>0</v>
      </c>
      <c r="L34" s="267">
        <v>0</v>
      </c>
    </row>
    <row r="35" spans="2:12" ht="36" customHeight="1" thickBot="1">
      <c r="B35" s="113" t="s">
        <v>24</v>
      </c>
      <c r="C35" s="114" t="s">
        <v>11</v>
      </c>
      <c r="D35" s="114" t="s">
        <v>23</v>
      </c>
      <c r="E35" s="114" t="s">
        <v>176</v>
      </c>
      <c r="F35" s="114" t="s">
        <v>174</v>
      </c>
      <c r="G35" s="144" t="e">
        <f>G36+#REF!</f>
        <v>#REF!</v>
      </c>
      <c r="H35" s="145"/>
      <c r="I35" s="223">
        <f>I36+I39+I42+I44+I46+I49+I50</f>
        <v>1220.1999999999998</v>
      </c>
      <c r="J35" s="223">
        <f>J36+J39+J46+J48+J50</f>
        <v>1672.3999999999999</v>
      </c>
      <c r="K35" s="223">
        <f>K36+K39+K46+K48+K50</f>
        <v>1672.3999999999999</v>
      </c>
      <c r="L35" s="268">
        <f aca="true" t="shared" si="1" ref="L35:L40">K35/J35%</f>
        <v>99.99999999999999</v>
      </c>
    </row>
    <row r="36" spans="2:12" ht="75.75" customHeight="1">
      <c r="B36" s="126" t="s">
        <v>122</v>
      </c>
      <c r="C36" s="157" t="s">
        <v>11</v>
      </c>
      <c r="D36" s="157" t="s">
        <v>23</v>
      </c>
      <c r="E36" s="157" t="s">
        <v>140</v>
      </c>
      <c r="F36" s="157" t="s">
        <v>174</v>
      </c>
      <c r="G36" s="158" t="e">
        <f>#REF!+#REF!+#REF!</f>
        <v>#REF!</v>
      </c>
      <c r="H36" s="112"/>
      <c r="I36" s="224">
        <f>I37</f>
        <v>33</v>
      </c>
      <c r="J36" s="224">
        <f>J37</f>
        <v>33</v>
      </c>
      <c r="K36" s="224">
        <f>K37</f>
        <v>33</v>
      </c>
      <c r="L36" s="269">
        <f t="shared" si="1"/>
        <v>100</v>
      </c>
    </row>
    <row r="37" spans="2:12" ht="54" customHeight="1">
      <c r="B37" s="126" t="s">
        <v>123</v>
      </c>
      <c r="C37" s="154" t="s">
        <v>11</v>
      </c>
      <c r="D37" s="154" t="s">
        <v>23</v>
      </c>
      <c r="E37" s="157" t="s">
        <v>141</v>
      </c>
      <c r="F37" s="22" t="s">
        <v>174</v>
      </c>
      <c r="G37" s="139"/>
      <c r="H37" s="110" t="s">
        <v>114</v>
      </c>
      <c r="I37" s="224">
        <f>I38</f>
        <v>33</v>
      </c>
      <c r="J37" s="224">
        <v>33</v>
      </c>
      <c r="K37" s="224">
        <f>K38</f>
        <v>33</v>
      </c>
      <c r="L37" s="260">
        <f t="shared" si="1"/>
        <v>100</v>
      </c>
    </row>
    <row r="38" spans="2:12" ht="54" customHeight="1" thickBot="1">
      <c r="B38" s="115" t="s">
        <v>119</v>
      </c>
      <c r="C38" s="24" t="s">
        <v>11</v>
      </c>
      <c r="D38" s="24" t="s">
        <v>23</v>
      </c>
      <c r="E38" s="35" t="s">
        <v>141</v>
      </c>
      <c r="F38" s="24" t="s">
        <v>118</v>
      </c>
      <c r="G38" s="140"/>
      <c r="H38" s="134"/>
      <c r="I38" s="216">
        <v>33</v>
      </c>
      <c r="J38" s="216">
        <v>33</v>
      </c>
      <c r="K38" s="216">
        <v>33</v>
      </c>
      <c r="L38" s="260">
        <f t="shared" si="1"/>
        <v>100</v>
      </c>
    </row>
    <row r="39" spans="2:17" ht="65.25" customHeight="1" thickBot="1">
      <c r="B39" s="136" t="s">
        <v>124</v>
      </c>
      <c r="C39" s="149" t="s">
        <v>11</v>
      </c>
      <c r="D39" s="122" t="s">
        <v>23</v>
      </c>
      <c r="E39" s="35" t="s">
        <v>158</v>
      </c>
      <c r="F39" s="122" t="s">
        <v>174</v>
      </c>
      <c r="G39" s="123"/>
      <c r="H39" s="128"/>
      <c r="I39" s="218">
        <f>I40+I41</f>
        <v>1080.1</v>
      </c>
      <c r="J39" s="218">
        <f>J40+J44</f>
        <v>1581.8</v>
      </c>
      <c r="K39" s="218">
        <f>K40+K44</f>
        <v>1581.8</v>
      </c>
      <c r="L39" s="270">
        <f t="shared" si="1"/>
        <v>100</v>
      </c>
      <c r="Q39" s="103"/>
    </row>
    <row r="40" spans="2:12" ht="60.75" customHeight="1">
      <c r="B40" s="131" t="s">
        <v>119</v>
      </c>
      <c r="C40" s="35" t="s">
        <v>11</v>
      </c>
      <c r="D40" s="35" t="s">
        <v>23</v>
      </c>
      <c r="E40" s="35" t="s">
        <v>158</v>
      </c>
      <c r="F40" s="35" t="s">
        <v>118</v>
      </c>
      <c r="G40" s="116"/>
      <c r="H40" s="137"/>
      <c r="I40" s="225" t="s">
        <v>255</v>
      </c>
      <c r="J40" s="225" t="s">
        <v>219</v>
      </c>
      <c r="K40" s="252">
        <v>1581.8</v>
      </c>
      <c r="L40" s="271">
        <f t="shared" si="1"/>
        <v>100</v>
      </c>
    </row>
    <row r="41" spans="2:12" ht="60.75" customHeight="1">
      <c r="B41" s="109" t="s">
        <v>248</v>
      </c>
      <c r="C41" s="108" t="s">
        <v>11</v>
      </c>
      <c r="D41" s="108" t="s">
        <v>23</v>
      </c>
      <c r="E41" s="214" t="s">
        <v>250</v>
      </c>
      <c r="F41" s="108" t="s">
        <v>236</v>
      </c>
      <c r="G41" s="110"/>
      <c r="H41" s="110"/>
      <c r="I41" s="226" t="s">
        <v>249</v>
      </c>
      <c r="J41" s="226"/>
      <c r="K41" s="220"/>
      <c r="L41" s="260"/>
    </row>
    <row r="42" spans="2:12" ht="60.75" customHeight="1">
      <c r="B42" s="109" t="s">
        <v>251</v>
      </c>
      <c r="C42" s="108" t="s">
        <v>11</v>
      </c>
      <c r="D42" s="108" t="s">
        <v>23</v>
      </c>
      <c r="E42" s="331" t="s">
        <v>252</v>
      </c>
      <c r="F42" s="108" t="s">
        <v>177</v>
      </c>
      <c r="G42" s="110"/>
      <c r="H42" s="110"/>
      <c r="I42" s="226" t="s">
        <v>254</v>
      </c>
      <c r="J42" s="226"/>
      <c r="K42" s="220"/>
      <c r="L42" s="260"/>
    </row>
    <row r="43" spans="2:12" ht="60.75" customHeight="1">
      <c r="B43" s="109" t="s">
        <v>243</v>
      </c>
      <c r="C43" s="108" t="s">
        <v>11</v>
      </c>
      <c r="D43" s="108" t="s">
        <v>23</v>
      </c>
      <c r="E43" s="331" t="s">
        <v>253</v>
      </c>
      <c r="F43" s="108" t="s">
        <v>118</v>
      </c>
      <c r="G43" s="110"/>
      <c r="H43" s="110"/>
      <c r="I43" s="226" t="s">
        <v>254</v>
      </c>
      <c r="J43" s="226"/>
      <c r="K43" s="220"/>
      <c r="L43" s="260"/>
    </row>
    <row r="44" spans="1:12" ht="104.25" customHeight="1">
      <c r="A44" s="292"/>
      <c r="B44" s="329" t="s">
        <v>247</v>
      </c>
      <c r="C44" s="35" t="s">
        <v>11</v>
      </c>
      <c r="D44" s="35" t="s">
        <v>23</v>
      </c>
      <c r="E44" s="330" t="s">
        <v>244</v>
      </c>
      <c r="F44" s="111" t="s">
        <v>177</v>
      </c>
      <c r="G44" s="120"/>
      <c r="H44" s="120"/>
      <c r="I44" s="325" t="s">
        <v>246</v>
      </c>
      <c r="J44" s="325" t="s">
        <v>218</v>
      </c>
      <c r="K44" s="219">
        <v>0</v>
      </c>
      <c r="L44" s="261">
        <v>0</v>
      </c>
    </row>
    <row r="45" spans="1:12" ht="81" customHeight="1">
      <c r="A45" s="292"/>
      <c r="B45" s="109" t="s">
        <v>119</v>
      </c>
      <c r="C45" s="35" t="s">
        <v>11</v>
      </c>
      <c r="D45" s="35" t="s">
        <v>23</v>
      </c>
      <c r="E45" s="193" t="s">
        <v>245</v>
      </c>
      <c r="F45" s="108" t="s">
        <v>118</v>
      </c>
      <c r="G45" s="110"/>
      <c r="H45" s="110"/>
      <c r="I45" s="226" t="s">
        <v>246</v>
      </c>
      <c r="J45" s="226" t="s">
        <v>218</v>
      </c>
      <c r="K45" s="220">
        <v>0</v>
      </c>
      <c r="L45" s="260">
        <v>0</v>
      </c>
    </row>
    <row r="46" spans="2:12" ht="189" customHeight="1">
      <c r="B46" s="291" t="s">
        <v>185</v>
      </c>
      <c r="C46" s="111" t="s">
        <v>11</v>
      </c>
      <c r="D46" s="111" t="s">
        <v>23</v>
      </c>
      <c r="E46" s="190" t="s">
        <v>162</v>
      </c>
      <c r="F46" s="111" t="s">
        <v>174</v>
      </c>
      <c r="G46" s="120"/>
      <c r="H46" s="120"/>
      <c r="I46" s="219" t="str">
        <f>I47</f>
        <v>2</v>
      </c>
      <c r="J46" s="219">
        <v>2.3</v>
      </c>
      <c r="K46" s="219">
        <v>2.3</v>
      </c>
      <c r="L46" s="261"/>
    </row>
    <row r="47" spans="2:12" ht="60.75" customHeight="1">
      <c r="B47" s="109" t="s">
        <v>119</v>
      </c>
      <c r="C47" s="108" t="s">
        <v>11</v>
      </c>
      <c r="D47" s="108" t="s">
        <v>23</v>
      </c>
      <c r="E47" s="190" t="s">
        <v>162</v>
      </c>
      <c r="F47" s="108" t="s">
        <v>118</v>
      </c>
      <c r="G47" s="110"/>
      <c r="H47" s="110"/>
      <c r="I47" s="226" t="s">
        <v>196</v>
      </c>
      <c r="J47" s="226" t="s">
        <v>238</v>
      </c>
      <c r="K47" s="220">
        <v>2.3</v>
      </c>
      <c r="L47" s="260"/>
    </row>
    <row r="48" spans="2:12" ht="120" customHeight="1">
      <c r="B48" s="150" t="s">
        <v>186</v>
      </c>
      <c r="C48" s="108" t="s">
        <v>11</v>
      </c>
      <c r="D48" s="108" t="s">
        <v>23</v>
      </c>
      <c r="E48" s="193" t="s">
        <v>160</v>
      </c>
      <c r="F48" s="108" t="s">
        <v>174</v>
      </c>
      <c r="G48" s="110"/>
      <c r="H48" s="110"/>
      <c r="I48" s="220" t="str">
        <f>I49</f>
        <v>55</v>
      </c>
      <c r="J48" s="226" t="s">
        <v>164</v>
      </c>
      <c r="K48" s="220">
        <v>55</v>
      </c>
      <c r="L48" s="260">
        <v>100</v>
      </c>
    </row>
    <row r="49" spans="2:12" ht="60.75" customHeight="1">
      <c r="B49" s="150" t="s">
        <v>125</v>
      </c>
      <c r="C49" s="108" t="s">
        <v>11</v>
      </c>
      <c r="D49" s="108" t="s">
        <v>23</v>
      </c>
      <c r="E49" s="193" t="s">
        <v>161</v>
      </c>
      <c r="F49" s="108" t="s">
        <v>118</v>
      </c>
      <c r="G49" s="110"/>
      <c r="H49" s="110"/>
      <c r="I49" s="226" t="s">
        <v>164</v>
      </c>
      <c r="J49" s="226" t="s">
        <v>164</v>
      </c>
      <c r="K49" s="220">
        <v>55</v>
      </c>
      <c r="L49" s="260">
        <v>100</v>
      </c>
    </row>
    <row r="50" spans="2:12" ht="98.25" customHeight="1" thickBot="1">
      <c r="B50" s="168" t="s">
        <v>187</v>
      </c>
      <c r="C50" s="167" t="s">
        <v>11</v>
      </c>
      <c r="D50" s="167" t="s">
        <v>23</v>
      </c>
      <c r="E50" s="108" t="s">
        <v>159</v>
      </c>
      <c r="F50" s="167" t="s">
        <v>174</v>
      </c>
      <c r="G50" s="169"/>
      <c r="H50" s="169"/>
      <c r="I50" s="227">
        <f>I51</f>
        <v>2</v>
      </c>
      <c r="J50" s="227">
        <f>J51</f>
        <v>0.3</v>
      </c>
      <c r="K50" s="227">
        <f>K51</f>
        <v>0.3</v>
      </c>
      <c r="L50" s="272">
        <f>K50/J50%</f>
        <v>100</v>
      </c>
    </row>
    <row r="51" spans="2:12" ht="28.5" customHeight="1">
      <c r="B51" s="115" t="s">
        <v>125</v>
      </c>
      <c r="C51" s="132" t="s">
        <v>11</v>
      </c>
      <c r="D51" s="132" t="s">
        <v>23</v>
      </c>
      <c r="E51" s="108" t="s">
        <v>159</v>
      </c>
      <c r="F51" s="132" t="s">
        <v>177</v>
      </c>
      <c r="G51" s="141"/>
      <c r="H51" s="141"/>
      <c r="I51" s="228">
        <f>I52</f>
        <v>2</v>
      </c>
      <c r="J51" s="228">
        <v>0.3</v>
      </c>
      <c r="K51" s="228">
        <v>0.3</v>
      </c>
      <c r="L51" s="265">
        <f>K51/J51%</f>
        <v>100</v>
      </c>
    </row>
    <row r="52" spans="2:12" ht="58.5" customHeight="1">
      <c r="B52" s="131" t="s">
        <v>119</v>
      </c>
      <c r="C52" s="124" t="s">
        <v>11</v>
      </c>
      <c r="D52" s="124" t="s">
        <v>23</v>
      </c>
      <c r="E52" s="108" t="s">
        <v>159</v>
      </c>
      <c r="F52" s="124" t="s">
        <v>118</v>
      </c>
      <c r="G52" s="134"/>
      <c r="H52" s="134"/>
      <c r="I52" s="216">
        <v>2</v>
      </c>
      <c r="J52" s="216">
        <v>0.3</v>
      </c>
      <c r="K52" s="216">
        <v>0.3</v>
      </c>
      <c r="L52" s="216">
        <f>K52/J52%</f>
        <v>100</v>
      </c>
    </row>
    <row r="53" spans="2:12" ht="58.5" customHeight="1">
      <c r="B53" s="155" t="s">
        <v>136</v>
      </c>
      <c r="C53" s="192" t="s">
        <v>13</v>
      </c>
      <c r="D53" s="192" t="s">
        <v>15</v>
      </c>
      <c r="E53" s="192" t="s">
        <v>142</v>
      </c>
      <c r="F53" s="192" t="s">
        <v>174</v>
      </c>
      <c r="G53" s="203"/>
      <c r="H53" s="203"/>
      <c r="I53" s="204">
        <f>I54</f>
        <v>241.6</v>
      </c>
      <c r="J53" s="204">
        <f>J54</f>
        <v>241.6</v>
      </c>
      <c r="K53" s="204">
        <v>241.6</v>
      </c>
      <c r="L53" s="204">
        <v>100</v>
      </c>
    </row>
    <row r="54" spans="2:12" ht="58.5" customHeight="1">
      <c r="B54" s="109" t="s">
        <v>137</v>
      </c>
      <c r="C54" s="108" t="s">
        <v>13</v>
      </c>
      <c r="D54" s="108" t="s">
        <v>15</v>
      </c>
      <c r="E54" s="192" t="s">
        <v>142</v>
      </c>
      <c r="F54" s="108" t="s">
        <v>115</v>
      </c>
      <c r="G54" s="110"/>
      <c r="H54" s="110"/>
      <c r="I54" s="220">
        <v>241.6</v>
      </c>
      <c r="J54" s="220">
        <v>241.6</v>
      </c>
      <c r="K54" s="220">
        <v>241.6</v>
      </c>
      <c r="L54" s="220">
        <v>100</v>
      </c>
    </row>
    <row r="55" spans="2:12" ht="147.75" customHeight="1" thickBot="1">
      <c r="B55" s="191" t="s">
        <v>188</v>
      </c>
      <c r="C55" s="167" t="s">
        <v>103</v>
      </c>
      <c r="D55" s="167" t="s">
        <v>103</v>
      </c>
      <c r="E55" s="167" t="s">
        <v>143</v>
      </c>
      <c r="F55" s="167" t="s">
        <v>174</v>
      </c>
      <c r="G55" s="169"/>
      <c r="H55" s="169"/>
      <c r="I55" s="229">
        <f>+I56</f>
        <v>115</v>
      </c>
      <c r="J55" s="229">
        <f>J56</f>
        <v>98.6</v>
      </c>
      <c r="K55" s="229">
        <f>K56</f>
        <v>98.6</v>
      </c>
      <c r="L55" s="272">
        <v>94.9</v>
      </c>
    </row>
    <row r="56" spans="2:12" ht="91.5" customHeight="1" thickBot="1">
      <c r="B56" s="168" t="s">
        <v>110</v>
      </c>
      <c r="C56" s="167" t="s">
        <v>15</v>
      </c>
      <c r="D56" s="167" t="s">
        <v>103</v>
      </c>
      <c r="E56" s="167" t="s">
        <v>143</v>
      </c>
      <c r="F56" s="167" t="s">
        <v>174</v>
      </c>
      <c r="G56" s="169"/>
      <c r="H56" s="169"/>
      <c r="I56" s="229">
        <f>I57+I60</f>
        <v>115</v>
      </c>
      <c r="J56" s="229">
        <f>J57+J60</f>
        <v>98.6</v>
      </c>
      <c r="K56" s="229">
        <f>K57+K61</f>
        <v>98.6</v>
      </c>
      <c r="L56" s="270">
        <f>K56/J56%</f>
        <v>100</v>
      </c>
    </row>
    <row r="57" spans="2:12" ht="128.25" customHeight="1" thickBot="1">
      <c r="B57" s="152" t="s">
        <v>111</v>
      </c>
      <c r="C57" s="135" t="s">
        <v>15</v>
      </c>
      <c r="D57" s="114" t="s">
        <v>41</v>
      </c>
      <c r="E57" s="114" t="s">
        <v>146</v>
      </c>
      <c r="F57" s="118" t="s">
        <v>174</v>
      </c>
      <c r="G57" s="119"/>
      <c r="H57" s="119"/>
      <c r="I57" s="230">
        <v>15</v>
      </c>
      <c r="J57" s="230">
        <v>9</v>
      </c>
      <c r="K57" s="230">
        <f>K58</f>
        <v>9</v>
      </c>
      <c r="L57" s="264">
        <v>60</v>
      </c>
    </row>
    <row r="58" spans="2:12" ht="114.75" customHeight="1">
      <c r="B58" s="151" t="s">
        <v>133</v>
      </c>
      <c r="C58" s="111" t="s">
        <v>15</v>
      </c>
      <c r="D58" s="111" t="s">
        <v>41</v>
      </c>
      <c r="E58" s="108" t="s">
        <v>144</v>
      </c>
      <c r="F58" s="111" t="s">
        <v>174</v>
      </c>
      <c r="G58" s="120"/>
      <c r="H58" s="120"/>
      <c r="I58" s="219">
        <f>I59</f>
        <v>15</v>
      </c>
      <c r="J58" s="219">
        <v>9</v>
      </c>
      <c r="K58" s="219">
        <f>K59</f>
        <v>9</v>
      </c>
      <c r="L58" s="261">
        <v>60</v>
      </c>
    </row>
    <row r="59" spans="2:12" ht="54.75" customHeight="1" thickBot="1">
      <c r="B59" s="109" t="s">
        <v>119</v>
      </c>
      <c r="C59" s="108" t="s">
        <v>15</v>
      </c>
      <c r="D59" s="108" t="s">
        <v>41</v>
      </c>
      <c r="E59" s="108" t="s">
        <v>144</v>
      </c>
      <c r="F59" s="108" t="s">
        <v>118</v>
      </c>
      <c r="G59" s="110"/>
      <c r="H59" s="110"/>
      <c r="I59" s="220">
        <v>15</v>
      </c>
      <c r="J59" s="220">
        <v>9</v>
      </c>
      <c r="K59" s="220">
        <v>9</v>
      </c>
      <c r="L59" s="260">
        <v>60</v>
      </c>
    </row>
    <row r="60" spans="2:13" ht="19.5" thickBot="1">
      <c r="B60" s="152" t="s">
        <v>112</v>
      </c>
      <c r="C60" s="135" t="s">
        <v>15</v>
      </c>
      <c r="D60" s="114" t="s">
        <v>52</v>
      </c>
      <c r="E60" s="114" t="s">
        <v>145</v>
      </c>
      <c r="F60" s="114" t="s">
        <v>174</v>
      </c>
      <c r="G60" s="133"/>
      <c r="H60" s="133"/>
      <c r="I60" s="230">
        <f aca="true" t="shared" si="2" ref="I60:K61">I61</f>
        <v>100</v>
      </c>
      <c r="J60" s="230">
        <f t="shared" si="2"/>
        <v>89.6</v>
      </c>
      <c r="K60" s="230">
        <f t="shared" si="2"/>
        <v>89.6</v>
      </c>
      <c r="L60" s="263">
        <f>K60/J60%</f>
        <v>100</v>
      </c>
      <c r="M60" s="3"/>
    </row>
    <row r="61" spans="2:12" ht="126" customHeight="1" thickBot="1">
      <c r="B61" s="151" t="s">
        <v>135</v>
      </c>
      <c r="C61" s="111" t="s">
        <v>15</v>
      </c>
      <c r="D61" s="132" t="s">
        <v>52</v>
      </c>
      <c r="E61" s="114" t="s">
        <v>145</v>
      </c>
      <c r="F61" s="132" t="s">
        <v>174</v>
      </c>
      <c r="G61" s="141"/>
      <c r="H61" s="141"/>
      <c r="I61" s="231">
        <f t="shared" si="2"/>
        <v>100</v>
      </c>
      <c r="J61" s="231">
        <f t="shared" si="2"/>
        <v>89.6</v>
      </c>
      <c r="K61" s="253">
        <f t="shared" si="2"/>
        <v>89.6</v>
      </c>
      <c r="L61" s="261">
        <f>K61/J61%</f>
        <v>100</v>
      </c>
    </row>
    <row r="62" spans="2:12" ht="57" customHeight="1" thickBot="1">
      <c r="B62" s="109" t="s">
        <v>119</v>
      </c>
      <c r="C62" s="183" t="s">
        <v>15</v>
      </c>
      <c r="D62" s="108" t="s">
        <v>52</v>
      </c>
      <c r="E62" s="114" t="s">
        <v>145</v>
      </c>
      <c r="F62" s="108" t="s">
        <v>118</v>
      </c>
      <c r="G62" s="110"/>
      <c r="H62" s="110"/>
      <c r="I62" s="219">
        <v>100</v>
      </c>
      <c r="J62" s="219">
        <v>89.6</v>
      </c>
      <c r="K62" s="228">
        <v>89.6</v>
      </c>
      <c r="L62" s="260">
        <f>K62/J62%</f>
        <v>100</v>
      </c>
    </row>
    <row r="63" spans="2:12" ht="18.75">
      <c r="B63" s="333" t="s">
        <v>98</v>
      </c>
      <c r="C63" s="324" t="s">
        <v>17</v>
      </c>
      <c r="D63" s="164" t="s">
        <v>103</v>
      </c>
      <c r="E63" s="164" t="s">
        <v>149</v>
      </c>
      <c r="F63" s="334" t="s">
        <v>174</v>
      </c>
      <c r="G63" s="166" t="e">
        <f>#REF!+#REF!+#REF!</f>
        <v>#REF!</v>
      </c>
      <c r="H63" s="332"/>
      <c r="I63" s="312">
        <f>I64+I66+I69</f>
        <v>1371.26</v>
      </c>
      <c r="J63" s="312">
        <f>J67+J69</f>
        <v>1424.3</v>
      </c>
      <c r="K63" s="312">
        <f>K67+K69</f>
        <v>1421.8</v>
      </c>
      <c r="L63" s="335">
        <f>K63/J63%</f>
        <v>99.82447518079056</v>
      </c>
    </row>
    <row r="64" spans="2:12" ht="18.75">
      <c r="B64" s="155" t="s">
        <v>256</v>
      </c>
      <c r="C64" s="192" t="s">
        <v>17</v>
      </c>
      <c r="D64" s="340" t="s">
        <v>28</v>
      </c>
      <c r="E64" s="341" t="s">
        <v>257</v>
      </c>
      <c r="F64" s="108" t="s">
        <v>174</v>
      </c>
      <c r="G64" s="203"/>
      <c r="H64" s="203"/>
      <c r="I64" s="204">
        <v>13.26</v>
      </c>
      <c r="J64" s="204"/>
      <c r="K64" s="204"/>
      <c r="L64" s="256"/>
    </row>
    <row r="65" spans="2:12" ht="37.5">
      <c r="B65" s="109" t="s">
        <v>243</v>
      </c>
      <c r="C65" s="192" t="s">
        <v>17</v>
      </c>
      <c r="D65" s="192" t="s">
        <v>28</v>
      </c>
      <c r="E65" s="193" t="s">
        <v>258</v>
      </c>
      <c r="F65" s="108" t="s">
        <v>118</v>
      </c>
      <c r="G65" s="203"/>
      <c r="H65" s="203"/>
      <c r="I65" s="204">
        <v>13.26</v>
      </c>
      <c r="J65" s="204"/>
      <c r="K65" s="204"/>
      <c r="L65" s="256"/>
    </row>
    <row r="66" spans="2:12" ht="42" customHeight="1" thickBot="1">
      <c r="B66" s="336" t="s">
        <v>132</v>
      </c>
      <c r="C66" s="190" t="s">
        <v>17</v>
      </c>
      <c r="D66" s="190" t="s">
        <v>41</v>
      </c>
      <c r="E66" s="190" t="s">
        <v>147</v>
      </c>
      <c r="F66" s="190" t="s">
        <v>174</v>
      </c>
      <c r="G66" s="337"/>
      <c r="H66" s="337"/>
      <c r="I66" s="338">
        <f aca="true" t="shared" si="3" ref="I66:K67">I67</f>
        <v>1308</v>
      </c>
      <c r="J66" s="338" t="str">
        <f t="shared" si="3"/>
        <v>1364,3</v>
      </c>
      <c r="K66" s="338">
        <f t="shared" si="3"/>
        <v>1361.8</v>
      </c>
      <c r="L66" s="339">
        <f>K66/J66%</f>
        <v>99.81675584548853</v>
      </c>
    </row>
    <row r="67" spans="2:12" ht="98.25" customHeight="1">
      <c r="B67" s="155" t="s">
        <v>189</v>
      </c>
      <c r="C67" s="160" t="s">
        <v>17</v>
      </c>
      <c r="D67" s="160" t="s">
        <v>41</v>
      </c>
      <c r="E67" s="160" t="s">
        <v>147</v>
      </c>
      <c r="F67" s="160" t="s">
        <v>174</v>
      </c>
      <c r="G67" s="161"/>
      <c r="H67" s="161"/>
      <c r="I67" s="204">
        <f t="shared" si="3"/>
        <v>1308</v>
      </c>
      <c r="J67" s="277" t="str">
        <f t="shared" si="3"/>
        <v>1364,3</v>
      </c>
      <c r="K67" s="277">
        <f t="shared" si="3"/>
        <v>1361.8</v>
      </c>
      <c r="L67" s="278">
        <f>K67/J67%</f>
        <v>99.81675584548853</v>
      </c>
    </row>
    <row r="68" spans="2:17" ht="52.5" customHeight="1">
      <c r="B68" s="131" t="s">
        <v>119</v>
      </c>
      <c r="C68" s="306" t="s">
        <v>17</v>
      </c>
      <c r="D68" s="35" t="s">
        <v>41</v>
      </c>
      <c r="E68" s="35" t="s">
        <v>148</v>
      </c>
      <c r="F68" s="132" t="s">
        <v>118</v>
      </c>
      <c r="G68" s="141"/>
      <c r="H68" s="141"/>
      <c r="I68" s="265">
        <v>1308</v>
      </c>
      <c r="J68" s="247" t="s">
        <v>220</v>
      </c>
      <c r="K68" s="265">
        <v>1361.8</v>
      </c>
      <c r="L68" s="265">
        <f>K68/J68%</f>
        <v>99.81675584548853</v>
      </c>
      <c r="Q68" s="103"/>
    </row>
    <row r="69" spans="2:17" ht="52.5" customHeight="1">
      <c r="B69" s="109" t="s">
        <v>222</v>
      </c>
      <c r="C69" s="108" t="s">
        <v>17</v>
      </c>
      <c r="D69" s="108" t="s">
        <v>21</v>
      </c>
      <c r="E69" s="108" t="s">
        <v>221</v>
      </c>
      <c r="F69" s="108" t="s">
        <v>174</v>
      </c>
      <c r="G69" s="110"/>
      <c r="H69" s="110"/>
      <c r="I69" s="260">
        <v>50</v>
      </c>
      <c r="J69" s="226" t="s">
        <v>224</v>
      </c>
      <c r="K69" s="260">
        <v>60</v>
      </c>
      <c r="L69" s="260">
        <v>100</v>
      </c>
      <c r="Q69" s="103"/>
    </row>
    <row r="70" spans="2:17" ht="52.5" customHeight="1">
      <c r="B70" s="109" t="s">
        <v>223</v>
      </c>
      <c r="C70" s="108" t="s">
        <v>11</v>
      </c>
      <c r="D70" s="108" t="s">
        <v>21</v>
      </c>
      <c r="E70" s="108" t="s">
        <v>221</v>
      </c>
      <c r="F70" s="108" t="s">
        <v>201</v>
      </c>
      <c r="G70" s="110"/>
      <c r="H70" s="110"/>
      <c r="I70" s="260">
        <v>30</v>
      </c>
      <c r="J70" s="226" t="s">
        <v>224</v>
      </c>
      <c r="K70" s="260">
        <v>60</v>
      </c>
      <c r="L70" s="260">
        <v>100</v>
      </c>
      <c r="Q70" s="103"/>
    </row>
    <row r="71" spans="2:17" ht="52.5" customHeight="1">
      <c r="B71" s="131" t="s">
        <v>242</v>
      </c>
      <c r="C71" s="108" t="s">
        <v>11</v>
      </c>
      <c r="D71" s="108" t="s">
        <v>21</v>
      </c>
      <c r="E71" s="108" t="s">
        <v>241</v>
      </c>
      <c r="F71" s="108" t="s">
        <v>174</v>
      </c>
      <c r="G71" s="110"/>
      <c r="H71" s="110"/>
      <c r="I71" s="260">
        <v>20</v>
      </c>
      <c r="J71" s="226" t="s">
        <v>218</v>
      </c>
      <c r="K71" s="260">
        <v>0</v>
      </c>
      <c r="L71" s="260">
        <v>0</v>
      </c>
      <c r="Q71" s="103"/>
    </row>
    <row r="72" spans="2:17" ht="52.5" customHeight="1">
      <c r="B72" s="323" t="s">
        <v>243</v>
      </c>
      <c r="C72" s="108" t="s">
        <v>11</v>
      </c>
      <c r="D72" s="108" t="s">
        <v>21</v>
      </c>
      <c r="E72" s="108" t="s">
        <v>241</v>
      </c>
      <c r="F72" s="108" t="s">
        <v>201</v>
      </c>
      <c r="G72" s="110"/>
      <c r="H72" s="110"/>
      <c r="I72" s="260">
        <v>20</v>
      </c>
      <c r="J72" s="226" t="s">
        <v>218</v>
      </c>
      <c r="K72" s="260">
        <v>0</v>
      </c>
      <c r="L72" s="260">
        <v>0</v>
      </c>
      <c r="Q72" s="103"/>
    </row>
    <row r="73" spans="2:16" ht="25.5" customHeight="1" thickBot="1">
      <c r="B73" s="185" t="s">
        <v>33</v>
      </c>
      <c r="C73" s="156" t="s">
        <v>28</v>
      </c>
      <c r="D73" s="156" t="s">
        <v>103</v>
      </c>
      <c r="E73" s="156" t="s">
        <v>149</v>
      </c>
      <c r="F73" s="279" t="s">
        <v>174</v>
      </c>
      <c r="G73" s="307" t="e">
        <f>#REF!+G78</f>
        <v>#REF!</v>
      </c>
      <c r="H73" s="308"/>
      <c r="I73" s="229">
        <f>I74+I78</f>
        <v>2283.7</v>
      </c>
      <c r="J73" s="229">
        <f>J74+J78</f>
        <v>3683.75</v>
      </c>
      <c r="K73" s="229">
        <f>K74+K78</f>
        <v>3683.7</v>
      </c>
      <c r="L73" s="309">
        <f aca="true" t="shared" si="4" ref="L73:L81">K73/J73%</f>
        <v>99.99864268747879</v>
      </c>
      <c r="P73" s="103"/>
    </row>
    <row r="74" spans="2:12" ht="18.75">
      <c r="B74" s="276" t="s">
        <v>101</v>
      </c>
      <c r="C74" s="160" t="s">
        <v>28</v>
      </c>
      <c r="D74" s="160" t="s">
        <v>13</v>
      </c>
      <c r="E74" s="124" t="s">
        <v>150</v>
      </c>
      <c r="F74" s="310" t="s">
        <v>174</v>
      </c>
      <c r="G74" s="311"/>
      <c r="H74" s="311"/>
      <c r="I74" s="312">
        <f aca="true" t="shared" si="5" ref="I74:K75">I75</f>
        <v>335</v>
      </c>
      <c r="J74" s="312">
        <f t="shared" si="5"/>
        <v>309.1</v>
      </c>
      <c r="K74" s="312">
        <f t="shared" si="5"/>
        <v>309.1</v>
      </c>
      <c r="L74" s="313">
        <f t="shared" si="4"/>
        <v>100</v>
      </c>
    </row>
    <row r="75" spans="2:15" ht="74.25" customHeight="1">
      <c r="B75" s="155" t="s">
        <v>225</v>
      </c>
      <c r="C75" s="192" t="s">
        <v>28</v>
      </c>
      <c r="D75" s="192" t="s">
        <v>13</v>
      </c>
      <c r="E75" s="108" t="s">
        <v>150</v>
      </c>
      <c r="F75" s="192" t="s">
        <v>174</v>
      </c>
      <c r="G75" s="200"/>
      <c r="H75" s="200"/>
      <c r="I75" s="204">
        <f t="shared" si="5"/>
        <v>335</v>
      </c>
      <c r="J75" s="204">
        <f t="shared" si="5"/>
        <v>309.1</v>
      </c>
      <c r="K75" s="204">
        <f t="shared" si="5"/>
        <v>309.1</v>
      </c>
      <c r="L75" s="256">
        <f t="shared" si="4"/>
        <v>100</v>
      </c>
      <c r="O75" s="103"/>
    </row>
    <row r="76" spans="2:15" ht="39" customHeight="1">
      <c r="B76" s="109" t="s">
        <v>126</v>
      </c>
      <c r="C76" s="108" t="s">
        <v>28</v>
      </c>
      <c r="D76" s="108" t="s">
        <v>13</v>
      </c>
      <c r="E76" s="108" t="s">
        <v>150</v>
      </c>
      <c r="F76" s="108" t="s">
        <v>118</v>
      </c>
      <c r="G76" s="117"/>
      <c r="H76" s="117"/>
      <c r="I76" s="220">
        <v>335</v>
      </c>
      <c r="J76" s="220">
        <f>J77</f>
        <v>309.1</v>
      </c>
      <c r="K76" s="220">
        <f>K77</f>
        <v>309.1</v>
      </c>
      <c r="L76" s="260">
        <f t="shared" si="4"/>
        <v>100</v>
      </c>
      <c r="O76" s="103"/>
    </row>
    <row r="77" spans="2:15" ht="70.5" customHeight="1">
      <c r="B77" s="109" t="s">
        <v>119</v>
      </c>
      <c r="C77" s="108" t="s">
        <v>28</v>
      </c>
      <c r="D77" s="108" t="s">
        <v>13</v>
      </c>
      <c r="E77" s="108" t="s">
        <v>150</v>
      </c>
      <c r="F77" s="108" t="s">
        <v>118</v>
      </c>
      <c r="G77" s="117"/>
      <c r="H77" s="117"/>
      <c r="I77" s="220">
        <v>335</v>
      </c>
      <c r="J77" s="220">
        <v>309.1</v>
      </c>
      <c r="K77" s="220">
        <v>309.1</v>
      </c>
      <c r="L77" s="260">
        <f t="shared" si="4"/>
        <v>100</v>
      </c>
      <c r="O77" s="103"/>
    </row>
    <row r="78" spans="2:12" ht="53.25" customHeight="1" thickBot="1">
      <c r="B78" s="185" t="s">
        <v>99</v>
      </c>
      <c r="C78" s="156" t="s">
        <v>28</v>
      </c>
      <c r="D78" s="156" t="s">
        <v>15</v>
      </c>
      <c r="E78" s="156" t="s">
        <v>151</v>
      </c>
      <c r="F78" s="156" t="s">
        <v>174</v>
      </c>
      <c r="G78" s="282" t="e">
        <f>#REF!+#REF!</f>
        <v>#REF!</v>
      </c>
      <c r="H78" s="209"/>
      <c r="I78" s="229">
        <f>I79+I110</f>
        <v>1948.7</v>
      </c>
      <c r="J78" s="229">
        <f>J79</f>
        <v>3374.65</v>
      </c>
      <c r="K78" s="229">
        <v>3374.6</v>
      </c>
      <c r="L78" s="283">
        <f t="shared" si="4"/>
        <v>99.99851836486748</v>
      </c>
    </row>
    <row r="79" spans="2:12" ht="75.75" thickBot="1">
      <c r="B79" s="113" t="s">
        <v>190</v>
      </c>
      <c r="C79" s="122" t="s">
        <v>28</v>
      </c>
      <c r="D79" s="122" t="s">
        <v>15</v>
      </c>
      <c r="E79" s="122" t="s">
        <v>165</v>
      </c>
      <c r="F79" s="301" t="s">
        <v>174</v>
      </c>
      <c r="G79" s="302"/>
      <c r="H79" s="303"/>
      <c r="I79" s="304">
        <v>1848.7</v>
      </c>
      <c r="J79" s="304">
        <f>J80+J83+J84+J86+J88+J92+J96+J100+J104+J106</f>
        <v>3374.65</v>
      </c>
      <c r="K79" s="304">
        <f>K80+K82+K84+K86+K88+K92+K96+K100+K104+K106</f>
        <v>3374.65</v>
      </c>
      <c r="L79" s="305">
        <f t="shared" si="4"/>
        <v>100.00000000000001</v>
      </c>
    </row>
    <row r="80" spans="2:12" ht="114.75" customHeight="1">
      <c r="B80" s="205" t="s">
        <v>191</v>
      </c>
      <c r="C80" s="19" t="s">
        <v>28</v>
      </c>
      <c r="D80" s="19" t="s">
        <v>15</v>
      </c>
      <c r="E80" s="19" t="s">
        <v>166</v>
      </c>
      <c r="F80" s="19" t="s">
        <v>174</v>
      </c>
      <c r="G80" s="105">
        <v>-330</v>
      </c>
      <c r="H80" s="138"/>
      <c r="I80" s="235">
        <v>205</v>
      </c>
      <c r="J80" s="235">
        <v>750.4</v>
      </c>
      <c r="K80" s="235">
        <f>K81</f>
        <v>750.4</v>
      </c>
      <c r="L80" s="273">
        <f t="shared" si="4"/>
        <v>100</v>
      </c>
    </row>
    <row r="81" spans="2:12" ht="61.5" customHeight="1">
      <c r="B81" s="171" t="s">
        <v>119</v>
      </c>
      <c r="C81" s="24" t="s">
        <v>28</v>
      </c>
      <c r="D81" s="24" t="s">
        <v>15</v>
      </c>
      <c r="E81" s="19" t="s">
        <v>166</v>
      </c>
      <c r="F81" s="175" t="s">
        <v>118</v>
      </c>
      <c r="G81" s="176"/>
      <c r="H81" s="177"/>
      <c r="I81" s="236" t="s">
        <v>240</v>
      </c>
      <c r="J81" s="236" t="s">
        <v>226</v>
      </c>
      <c r="K81" s="254">
        <v>750.4</v>
      </c>
      <c r="L81" s="254">
        <f t="shared" si="4"/>
        <v>100</v>
      </c>
    </row>
    <row r="82" spans="2:12" ht="84" customHeight="1">
      <c r="B82" s="179" t="s">
        <v>192</v>
      </c>
      <c r="C82" s="35" t="s">
        <v>28</v>
      </c>
      <c r="D82" s="35" t="s">
        <v>15</v>
      </c>
      <c r="E82" s="35" t="s">
        <v>167</v>
      </c>
      <c r="F82" s="125" t="s">
        <v>174</v>
      </c>
      <c r="G82" s="129"/>
      <c r="H82" s="110"/>
      <c r="I82" s="237" t="s">
        <v>239</v>
      </c>
      <c r="J82" s="237" t="s">
        <v>227</v>
      </c>
      <c r="K82" s="220">
        <f>K83</f>
        <v>25</v>
      </c>
      <c r="L82" s="220">
        <v>100</v>
      </c>
    </row>
    <row r="83" spans="2:12" ht="61.5" customHeight="1">
      <c r="B83" s="171" t="s">
        <v>119</v>
      </c>
      <c r="C83" s="35" t="s">
        <v>28</v>
      </c>
      <c r="D83" s="35" t="s">
        <v>15</v>
      </c>
      <c r="E83" s="35" t="s">
        <v>167</v>
      </c>
      <c r="F83" s="125" t="s">
        <v>118</v>
      </c>
      <c r="G83" s="129"/>
      <c r="H83" s="110"/>
      <c r="I83" s="237" t="s">
        <v>239</v>
      </c>
      <c r="J83" s="237" t="s">
        <v>227</v>
      </c>
      <c r="K83" s="220">
        <v>25</v>
      </c>
      <c r="L83" s="220">
        <v>100</v>
      </c>
    </row>
    <row r="84" spans="2:13" ht="94.5" customHeight="1">
      <c r="B84" s="179" t="s">
        <v>193</v>
      </c>
      <c r="C84" s="170" t="s">
        <v>28</v>
      </c>
      <c r="D84" s="170" t="s">
        <v>15</v>
      </c>
      <c r="E84" s="125" t="s">
        <v>168</v>
      </c>
      <c r="F84" s="170" t="s">
        <v>174</v>
      </c>
      <c r="G84" s="173"/>
      <c r="H84" s="174"/>
      <c r="I84" s="234">
        <v>200</v>
      </c>
      <c r="J84" s="234">
        <f>J85</f>
        <v>190.5</v>
      </c>
      <c r="K84" s="234" t="str">
        <f>K85</f>
        <v>190,5</v>
      </c>
      <c r="L84" s="274">
        <f aca="true" t="shared" si="6" ref="L84:L105">K84/J84%</f>
        <v>100</v>
      </c>
      <c r="M84" s="178"/>
    </row>
    <row r="85" spans="2:12" ht="59.25" customHeight="1">
      <c r="B85" s="171" t="s">
        <v>119</v>
      </c>
      <c r="C85" s="35" t="s">
        <v>28</v>
      </c>
      <c r="D85" s="35" t="s">
        <v>15</v>
      </c>
      <c r="E85" s="125" t="s">
        <v>168</v>
      </c>
      <c r="F85" s="35" t="s">
        <v>118</v>
      </c>
      <c r="G85" s="116"/>
      <c r="H85" s="137"/>
      <c r="I85" s="238">
        <v>200</v>
      </c>
      <c r="J85" s="238">
        <v>190.5</v>
      </c>
      <c r="K85" s="255" t="s">
        <v>228</v>
      </c>
      <c r="L85" s="233">
        <f t="shared" si="6"/>
        <v>100</v>
      </c>
    </row>
    <row r="86" spans="2:12" ht="90.75" customHeight="1">
      <c r="B86" s="179" t="s">
        <v>194</v>
      </c>
      <c r="C86" s="170" t="s">
        <v>28</v>
      </c>
      <c r="D86" s="172" t="s">
        <v>15</v>
      </c>
      <c r="E86" s="108" t="s">
        <v>169</v>
      </c>
      <c r="F86" s="180" t="s">
        <v>174</v>
      </c>
      <c r="G86" s="173"/>
      <c r="H86" s="174"/>
      <c r="I86" s="299">
        <f>I87</f>
        <v>1163.7</v>
      </c>
      <c r="J86" s="299">
        <f>J87</f>
        <v>1523.9</v>
      </c>
      <c r="K86" s="299" t="str">
        <f>K87</f>
        <v>1523,9</v>
      </c>
      <c r="L86" s="300">
        <f t="shared" si="6"/>
        <v>100</v>
      </c>
    </row>
    <row r="87" spans="2:12" ht="78.75" customHeight="1">
      <c r="B87" s="280" t="s">
        <v>119</v>
      </c>
      <c r="C87" s="35" t="s">
        <v>28</v>
      </c>
      <c r="D87" s="40" t="s">
        <v>15</v>
      </c>
      <c r="E87" s="124" t="s">
        <v>169</v>
      </c>
      <c r="F87" s="39" t="s">
        <v>118</v>
      </c>
      <c r="G87" s="116"/>
      <c r="H87" s="137"/>
      <c r="I87" s="238">
        <v>1163.7</v>
      </c>
      <c r="J87" s="238">
        <v>1523.9</v>
      </c>
      <c r="K87" s="255" t="s">
        <v>229</v>
      </c>
      <c r="L87" s="233">
        <f t="shared" si="6"/>
        <v>100</v>
      </c>
    </row>
    <row r="88" spans="2:12" ht="78.75" customHeight="1">
      <c r="B88" s="326" t="s">
        <v>202</v>
      </c>
      <c r="C88" s="35" t="s">
        <v>28</v>
      </c>
      <c r="D88" s="40" t="s">
        <v>15</v>
      </c>
      <c r="E88" s="108" t="s">
        <v>206</v>
      </c>
      <c r="F88" s="108" t="s">
        <v>174</v>
      </c>
      <c r="G88" s="110"/>
      <c r="H88" s="110"/>
      <c r="I88" s="285"/>
      <c r="J88" s="285">
        <v>433.6</v>
      </c>
      <c r="K88" s="285">
        <v>433.6</v>
      </c>
      <c r="L88" s="233">
        <f t="shared" si="6"/>
        <v>100</v>
      </c>
    </row>
    <row r="89" spans="2:12" ht="78.75" customHeight="1">
      <c r="B89" s="326" t="s">
        <v>199</v>
      </c>
      <c r="C89" s="35" t="s">
        <v>28</v>
      </c>
      <c r="D89" s="40" t="s">
        <v>15</v>
      </c>
      <c r="E89" s="108" t="s">
        <v>230</v>
      </c>
      <c r="F89" s="108" t="s">
        <v>177</v>
      </c>
      <c r="G89" s="110"/>
      <c r="H89" s="110"/>
      <c r="I89" s="285"/>
      <c r="J89" s="285">
        <v>433.65</v>
      </c>
      <c r="K89" s="285">
        <v>433.6</v>
      </c>
      <c r="L89" s="233">
        <f t="shared" si="6"/>
        <v>99.9884699642569</v>
      </c>
    </row>
    <row r="90" spans="2:12" ht="78.75" customHeight="1">
      <c r="B90" s="326" t="s">
        <v>173</v>
      </c>
      <c r="C90" s="35" t="s">
        <v>28</v>
      </c>
      <c r="D90" s="40" t="s">
        <v>15</v>
      </c>
      <c r="E90" s="108" t="s">
        <v>230</v>
      </c>
      <c r="F90" s="108" t="s">
        <v>118</v>
      </c>
      <c r="G90" s="110"/>
      <c r="H90" s="110"/>
      <c r="I90" s="285"/>
      <c r="J90" s="285">
        <v>433.65</v>
      </c>
      <c r="K90" s="285">
        <v>433.6</v>
      </c>
      <c r="L90" s="233">
        <f t="shared" si="6"/>
        <v>99.9884699642569</v>
      </c>
    </row>
    <row r="91" spans="2:12" ht="78.75" customHeight="1">
      <c r="B91" s="326" t="s">
        <v>200</v>
      </c>
      <c r="C91" s="35" t="s">
        <v>28</v>
      </c>
      <c r="D91" s="40" t="s">
        <v>15</v>
      </c>
      <c r="E91" s="108" t="s">
        <v>230</v>
      </c>
      <c r="F91" s="108" t="s">
        <v>201</v>
      </c>
      <c r="G91" s="110"/>
      <c r="H91" s="110"/>
      <c r="I91" s="285"/>
      <c r="J91" s="285">
        <v>433.65</v>
      </c>
      <c r="K91" s="285">
        <v>433.6</v>
      </c>
      <c r="L91" s="233">
        <f t="shared" si="6"/>
        <v>99.9884699642569</v>
      </c>
    </row>
    <row r="92" spans="2:12" ht="78.75" customHeight="1">
      <c r="B92" s="326" t="s">
        <v>203</v>
      </c>
      <c r="C92" s="35" t="s">
        <v>28</v>
      </c>
      <c r="D92" s="40" t="s">
        <v>15</v>
      </c>
      <c r="E92" s="108" t="s">
        <v>207</v>
      </c>
      <c r="F92" s="108" t="s">
        <v>174</v>
      </c>
      <c r="G92" s="110"/>
      <c r="H92" s="110"/>
      <c r="I92" s="285"/>
      <c r="J92" s="285">
        <v>67.85</v>
      </c>
      <c r="K92" s="285">
        <v>67.85</v>
      </c>
      <c r="L92" s="233">
        <f t="shared" si="6"/>
        <v>99.99999999999999</v>
      </c>
    </row>
    <row r="93" spans="2:12" ht="78.75" customHeight="1">
      <c r="B93" s="326" t="s">
        <v>199</v>
      </c>
      <c r="C93" s="35" t="s">
        <v>28</v>
      </c>
      <c r="D93" s="40" t="s">
        <v>15</v>
      </c>
      <c r="E93" s="108" t="s">
        <v>207</v>
      </c>
      <c r="F93" s="108" t="s">
        <v>177</v>
      </c>
      <c r="G93" s="110"/>
      <c r="H93" s="110"/>
      <c r="I93" s="285"/>
      <c r="J93" s="285">
        <v>67.85</v>
      </c>
      <c r="K93" s="285">
        <v>67.85</v>
      </c>
      <c r="L93" s="233">
        <f t="shared" si="6"/>
        <v>99.99999999999999</v>
      </c>
    </row>
    <row r="94" spans="2:12" ht="78.75" customHeight="1">
      <c r="B94" s="326" t="s">
        <v>173</v>
      </c>
      <c r="C94" s="35" t="s">
        <v>28</v>
      </c>
      <c r="D94" s="40" t="s">
        <v>15</v>
      </c>
      <c r="E94" s="108" t="s">
        <v>207</v>
      </c>
      <c r="F94" s="108" t="s">
        <v>118</v>
      </c>
      <c r="G94" s="110"/>
      <c r="H94" s="110"/>
      <c r="I94" s="285"/>
      <c r="J94" s="285">
        <v>67.85</v>
      </c>
      <c r="K94" s="285">
        <v>67.85</v>
      </c>
      <c r="L94" s="233">
        <f t="shared" si="6"/>
        <v>99.99999999999999</v>
      </c>
    </row>
    <row r="95" spans="2:12" ht="78.75" customHeight="1">
      <c r="B95" s="326" t="s">
        <v>200</v>
      </c>
      <c r="C95" s="35" t="s">
        <v>28</v>
      </c>
      <c r="D95" s="40" t="s">
        <v>15</v>
      </c>
      <c r="E95" s="108" t="s">
        <v>207</v>
      </c>
      <c r="F95" s="108" t="s">
        <v>201</v>
      </c>
      <c r="G95" s="110"/>
      <c r="H95" s="110"/>
      <c r="I95" s="285"/>
      <c r="J95" s="285">
        <v>67.85</v>
      </c>
      <c r="K95" s="285">
        <v>67.85</v>
      </c>
      <c r="L95" s="233">
        <f t="shared" si="6"/>
        <v>99.99999999999999</v>
      </c>
    </row>
    <row r="96" spans="2:12" ht="78.75" customHeight="1">
      <c r="B96" s="326" t="s">
        <v>204</v>
      </c>
      <c r="C96" s="35" t="s">
        <v>28</v>
      </c>
      <c r="D96" s="40" t="s">
        <v>15</v>
      </c>
      <c r="E96" s="108" t="s">
        <v>208</v>
      </c>
      <c r="F96" s="108" t="s">
        <v>174</v>
      </c>
      <c r="G96" s="110"/>
      <c r="H96" s="110"/>
      <c r="I96" s="285"/>
      <c r="J96" s="285">
        <v>44.25</v>
      </c>
      <c r="K96" s="285">
        <v>44.25</v>
      </c>
      <c r="L96" s="233">
        <f t="shared" si="6"/>
        <v>100</v>
      </c>
    </row>
    <row r="97" spans="2:12" ht="78.75" customHeight="1">
      <c r="B97" s="326" t="s">
        <v>199</v>
      </c>
      <c r="C97" s="35" t="s">
        <v>28</v>
      </c>
      <c r="D97" s="40" t="s">
        <v>15</v>
      </c>
      <c r="E97" s="108" t="s">
        <v>208</v>
      </c>
      <c r="F97" s="108" t="s">
        <v>177</v>
      </c>
      <c r="G97" s="110"/>
      <c r="H97" s="110"/>
      <c r="I97" s="285"/>
      <c r="J97" s="285">
        <v>44.25</v>
      </c>
      <c r="K97" s="285">
        <v>44.25</v>
      </c>
      <c r="L97" s="233">
        <f t="shared" si="6"/>
        <v>100</v>
      </c>
    </row>
    <row r="98" spans="2:12" ht="78.75" customHeight="1">
      <c r="B98" s="326" t="s">
        <v>173</v>
      </c>
      <c r="C98" s="35" t="s">
        <v>28</v>
      </c>
      <c r="D98" s="40" t="s">
        <v>15</v>
      </c>
      <c r="E98" s="108" t="s">
        <v>208</v>
      </c>
      <c r="F98" s="108" t="s">
        <v>118</v>
      </c>
      <c r="G98" s="110"/>
      <c r="H98" s="110"/>
      <c r="I98" s="285"/>
      <c r="J98" s="285">
        <v>44.25</v>
      </c>
      <c r="K98" s="285">
        <v>44.25</v>
      </c>
      <c r="L98" s="233">
        <f t="shared" si="6"/>
        <v>100</v>
      </c>
    </row>
    <row r="99" spans="2:12" ht="78.75" customHeight="1">
      <c r="B99" s="326" t="s">
        <v>200</v>
      </c>
      <c r="C99" s="35" t="s">
        <v>28</v>
      </c>
      <c r="D99" s="40" t="s">
        <v>15</v>
      </c>
      <c r="E99" s="108" t="s">
        <v>208</v>
      </c>
      <c r="F99" s="108" t="s">
        <v>201</v>
      </c>
      <c r="G99" s="110"/>
      <c r="H99" s="110"/>
      <c r="I99" s="285"/>
      <c r="J99" s="285">
        <v>44.25</v>
      </c>
      <c r="K99" s="285">
        <v>44.25</v>
      </c>
      <c r="L99" s="233">
        <f t="shared" si="6"/>
        <v>100</v>
      </c>
    </row>
    <row r="100" spans="2:12" ht="78.75" customHeight="1">
      <c r="B100" s="326" t="s">
        <v>205</v>
      </c>
      <c r="C100" s="35" t="s">
        <v>28</v>
      </c>
      <c r="D100" s="40" t="s">
        <v>15</v>
      </c>
      <c r="E100" s="108" t="s">
        <v>209</v>
      </c>
      <c r="F100" s="108" t="s">
        <v>174</v>
      </c>
      <c r="G100" s="110"/>
      <c r="H100" s="110"/>
      <c r="I100" s="285"/>
      <c r="J100" s="285">
        <v>44.25</v>
      </c>
      <c r="K100" s="285">
        <v>44.25</v>
      </c>
      <c r="L100" s="233">
        <f t="shared" si="6"/>
        <v>100</v>
      </c>
    </row>
    <row r="101" spans="2:12" ht="78.75" customHeight="1">
      <c r="B101" s="326" t="s">
        <v>199</v>
      </c>
      <c r="C101" s="35" t="s">
        <v>28</v>
      </c>
      <c r="D101" s="40" t="s">
        <v>15</v>
      </c>
      <c r="E101" s="108" t="s">
        <v>209</v>
      </c>
      <c r="F101" s="108" t="s">
        <v>177</v>
      </c>
      <c r="G101" s="110"/>
      <c r="H101" s="110"/>
      <c r="I101" s="285"/>
      <c r="J101" s="285">
        <v>44.25</v>
      </c>
      <c r="K101" s="285">
        <v>44.25</v>
      </c>
      <c r="L101" s="233">
        <f t="shared" si="6"/>
        <v>100</v>
      </c>
    </row>
    <row r="102" spans="2:12" ht="78.75" customHeight="1">
      <c r="B102" s="326" t="s">
        <v>173</v>
      </c>
      <c r="C102" s="35" t="s">
        <v>28</v>
      </c>
      <c r="D102" s="40" t="s">
        <v>15</v>
      </c>
      <c r="E102" s="108" t="s">
        <v>209</v>
      </c>
      <c r="F102" s="108" t="s">
        <v>118</v>
      </c>
      <c r="G102" s="110"/>
      <c r="H102" s="110"/>
      <c r="I102" s="285"/>
      <c r="J102" s="285">
        <v>44.25</v>
      </c>
      <c r="K102" s="285">
        <v>44.25</v>
      </c>
      <c r="L102" s="233">
        <f t="shared" si="6"/>
        <v>100</v>
      </c>
    </row>
    <row r="103" spans="2:12" ht="78.75" customHeight="1">
      <c r="B103" s="326" t="s">
        <v>200</v>
      </c>
      <c r="C103" s="35" t="s">
        <v>28</v>
      </c>
      <c r="D103" s="40" t="s">
        <v>15</v>
      </c>
      <c r="E103" s="108" t="s">
        <v>209</v>
      </c>
      <c r="F103" s="108" t="s">
        <v>201</v>
      </c>
      <c r="G103" s="110"/>
      <c r="H103" s="110"/>
      <c r="I103" s="285"/>
      <c r="J103" s="285">
        <v>44.25</v>
      </c>
      <c r="K103" s="285">
        <v>44.25</v>
      </c>
      <c r="L103" s="233">
        <f t="shared" si="6"/>
        <v>100</v>
      </c>
    </row>
    <row r="104" spans="2:12" ht="100.5" customHeight="1">
      <c r="B104" s="181" t="s">
        <v>184</v>
      </c>
      <c r="C104" s="35" t="s">
        <v>28</v>
      </c>
      <c r="D104" s="40" t="s">
        <v>15</v>
      </c>
      <c r="E104" s="132" t="s">
        <v>195</v>
      </c>
      <c r="F104" s="39" t="s">
        <v>174</v>
      </c>
      <c r="G104" s="116"/>
      <c r="H104" s="137"/>
      <c r="I104" s="284" t="str">
        <f>I105</f>
        <v>60</v>
      </c>
      <c r="J104" s="284" t="str">
        <f>J105</f>
        <v>17,8</v>
      </c>
      <c r="K104" s="284">
        <f>K105</f>
        <v>17.8</v>
      </c>
      <c r="L104" s="233">
        <f t="shared" si="6"/>
        <v>100</v>
      </c>
    </row>
    <row r="105" spans="2:12" ht="57.75" customHeight="1">
      <c r="B105" s="109" t="s">
        <v>119</v>
      </c>
      <c r="C105" s="108" t="s">
        <v>28</v>
      </c>
      <c r="D105" s="108" t="s">
        <v>15</v>
      </c>
      <c r="E105" s="108" t="s">
        <v>170</v>
      </c>
      <c r="F105" s="108" t="s">
        <v>118</v>
      </c>
      <c r="G105" s="110"/>
      <c r="H105" s="110"/>
      <c r="I105" s="237" t="s">
        <v>224</v>
      </c>
      <c r="J105" s="237" t="s">
        <v>231</v>
      </c>
      <c r="K105" s="220">
        <v>17.8</v>
      </c>
      <c r="L105" s="220">
        <f t="shared" si="6"/>
        <v>100</v>
      </c>
    </row>
    <row r="106" spans="2:12" ht="95.25" customHeight="1">
      <c r="B106" s="109" t="s">
        <v>183</v>
      </c>
      <c r="C106" s="108" t="s">
        <v>28</v>
      </c>
      <c r="D106" s="108" t="s">
        <v>15</v>
      </c>
      <c r="E106" s="108" t="s">
        <v>210</v>
      </c>
      <c r="F106" s="108" t="s">
        <v>174</v>
      </c>
      <c r="G106" s="110"/>
      <c r="H106" s="110"/>
      <c r="I106" s="239">
        <v>200</v>
      </c>
      <c r="J106" s="239">
        <f>J107</f>
        <v>277.1</v>
      </c>
      <c r="K106" s="239">
        <f>K107</f>
        <v>277.1</v>
      </c>
      <c r="L106" s="220">
        <v>100</v>
      </c>
    </row>
    <row r="107" spans="2:12" ht="57" customHeight="1">
      <c r="B107" s="182" t="s">
        <v>119</v>
      </c>
      <c r="C107" s="124" t="s">
        <v>28</v>
      </c>
      <c r="D107" s="124" t="s">
        <v>15</v>
      </c>
      <c r="E107" s="124" t="s">
        <v>171</v>
      </c>
      <c r="F107" s="124" t="s">
        <v>118</v>
      </c>
      <c r="G107" s="134"/>
      <c r="H107" s="134"/>
      <c r="I107" s="240">
        <v>200</v>
      </c>
      <c r="J107" s="240">
        <f>J108</f>
        <v>277.1</v>
      </c>
      <c r="K107" s="216">
        <f>K108</f>
        <v>277.1</v>
      </c>
      <c r="L107" s="216">
        <v>100</v>
      </c>
    </row>
    <row r="108" spans="2:12" ht="57" customHeight="1">
      <c r="B108" s="327" t="s">
        <v>200</v>
      </c>
      <c r="C108" s="124" t="s">
        <v>28</v>
      </c>
      <c r="D108" s="124" t="s">
        <v>15</v>
      </c>
      <c r="E108" s="124" t="s">
        <v>211</v>
      </c>
      <c r="F108" s="108" t="s">
        <v>201</v>
      </c>
      <c r="G108" s="134"/>
      <c r="H108" s="134"/>
      <c r="I108" s="240">
        <v>200</v>
      </c>
      <c r="J108" s="240">
        <v>277.1</v>
      </c>
      <c r="K108" s="240">
        <v>277.1</v>
      </c>
      <c r="L108" s="216">
        <v>100</v>
      </c>
    </row>
    <row r="109" spans="2:12" ht="57" customHeight="1">
      <c r="B109" s="109" t="s">
        <v>182</v>
      </c>
      <c r="C109" s="108" t="s">
        <v>28</v>
      </c>
      <c r="D109" s="108" t="s">
        <v>15</v>
      </c>
      <c r="E109" s="124" t="s">
        <v>172</v>
      </c>
      <c r="F109" s="108" t="s">
        <v>174</v>
      </c>
      <c r="G109" s="110"/>
      <c r="H109" s="110"/>
      <c r="I109" s="239">
        <v>100</v>
      </c>
      <c r="J109" s="239">
        <v>0</v>
      </c>
      <c r="K109" s="220">
        <v>0</v>
      </c>
      <c r="L109" s="216">
        <v>0</v>
      </c>
    </row>
    <row r="110" spans="2:12" ht="57" customHeight="1">
      <c r="B110" s="182" t="s">
        <v>119</v>
      </c>
      <c r="C110" s="108" t="s">
        <v>28</v>
      </c>
      <c r="D110" s="108" t="s">
        <v>15</v>
      </c>
      <c r="E110" s="124" t="s">
        <v>172</v>
      </c>
      <c r="F110" s="108" t="s">
        <v>118</v>
      </c>
      <c r="G110" s="110"/>
      <c r="H110" s="110"/>
      <c r="I110" s="239">
        <v>100</v>
      </c>
      <c r="J110" s="239">
        <v>0</v>
      </c>
      <c r="K110" s="220">
        <v>0</v>
      </c>
      <c r="L110" s="216">
        <v>0</v>
      </c>
    </row>
    <row r="111" spans="2:12" ht="19.5" thickBot="1">
      <c r="B111" s="206" t="s">
        <v>43</v>
      </c>
      <c r="C111" s="207" t="s">
        <v>32</v>
      </c>
      <c r="D111" s="156"/>
      <c r="E111" s="167" t="s">
        <v>152</v>
      </c>
      <c r="F111" s="208" t="s">
        <v>174</v>
      </c>
      <c r="G111" s="209" t="e">
        <f>#REF!+#REF!</f>
        <v>#REF!</v>
      </c>
      <c r="H111" s="210"/>
      <c r="I111" s="241">
        <f>I112</f>
        <v>30</v>
      </c>
      <c r="J111" s="241">
        <f>J112+J115</f>
        <v>40.8</v>
      </c>
      <c r="K111" s="241">
        <f>K112+K116</f>
        <v>40.8</v>
      </c>
      <c r="L111" s="264">
        <f>K111/J111%</f>
        <v>100</v>
      </c>
    </row>
    <row r="112" spans="2:12" ht="19.5" thickBot="1">
      <c r="B112" s="147" t="s">
        <v>127</v>
      </c>
      <c r="C112" s="114" t="s">
        <v>32</v>
      </c>
      <c r="D112" s="114" t="s">
        <v>103</v>
      </c>
      <c r="E112" s="114" t="s">
        <v>152</v>
      </c>
      <c r="F112" s="114" t="s">
        <v>174</v>
      </c>
      <c r="G112" s="133"/>
      <c r="H112" s="133"/>
      <c r="I112" s="218">
        <f>I114</f>
        <v>30</v>
      </c>
      <c r="J112" s="218">
        <v>21.9</v>
      </c>
      <c r="K112" s="218">
        <f>K114</f>
        <v>21.9</v>
      </c>
      <c r="L112" s="270">
        <f>K112/J112%</f>
        <v>100</v>
      </c>
    </row>
    <row r="113" spans="2:15" ht="60.75" customHeight="1">
      <c r="B113" s="314" t="s">
        <v>234</v>
      </c>
      <c r="C113" s="315" t="s">
        <v>32</v>
      </c>
      <c r="D113" s="310" t="s">
        <v>11</v>
      </c>
      <c r="E113" s="310" t="s">
        <v>152</v>
      </c>
      <c r="F113" s="310" t="s">
        <v>174</v>
      </c>
      <c r="G113" s="316"/>
      <c r="H113" s="316"/>
      <c r="I113" s="317">
        <f>I114</f>
        <v>30</v>
      </c>
      <c r="J113" s="317">
        <f>J114</f>
        <v>21.9</v>
      </c>
      <c r="K113" s="317">
        <f>K114</f>
        <v>21.9</v>
      </c>
      <c r="L113" s="318">
        <f>K113/J113%</f>
        <v>100</v>
      </c>
      <c r="O113" s="162"/>
    </row>
    <row r="114" spans="1:15" ht="83.25" customHeight="1">
      <c r="A114" s="292"/>
      <c r="B114" s="109" t="s">
        <v>119</v>
      </c>
      <c r="C114" s="108" t="s">
        <v>32</v>
      </c>
      <c r="D114" s="108" t="s">
        <v>11</v>
      </c>
      <c r="E114" s="108" t="s">
        <v>152</v>
      </c>
      <c r="F114" s="108" t="s">
        <v>118</v>
      </c>
      <c r="G114" s="110"/>
      <c r="H114" s="110"/>
      <c r="I114" s="220">
        <v>30</v>
      </c>
      <c r="J114" s="220">
        <v>21.9</v>
      </c>
      <c r="K114" s="220">
        <v>21.9</v>
      </c>
      <c r="L114" s="260">
        <f>K114/J114*100</f>
        <v>100</v>
      </c>
      <c r="O114" s="162"/>
    </row>
    <row r="115" spans="1:15" ht="83.25" customHeight="1">
      <c r="A115" s="292"/>
      <c r="B115" s="109" t="s">
        <v>233</v>
      </c>
      <c r="C115" s="108" t="s">
        <v>32</v>
      </c>
      <c r="D115" s="108" t="s">
        <v>11</v>
      </c>
      <c r="E115" s="108" t="s">
        <v>232</v>
      </c>
      <c r="F115" s="108" t="s">
        <v>174</v>
      </c>
      <c r="G115" s="110"/>
      <c r="H115" s="110"/>
      <c r="I115" s="220"/>
      <c r="J115" s="220">
        <v>18.9</v>
      </c>
      <c r="K115" s="220">
        <v>18.9</v>
      </c>
      <c r="L115" s="260">
        <v>100</v>
      </c>
      <c r="O115" s="162"/>
    </row>
    <row r="116" spans="1:15" ht="83.25" customHeight="1">
      <c r="A116" s="292"/>
      <c r="B116" s="109" t="s">
        <v>119</v>
      </c>
      <c r="C116" s="108" t="s">
        <v>32</v>
      </c>
      <c r="D116" s="108" t="s">
        <v>11</v>
      </c>
      <c r="E116" s="108" t="s">
        <v>232</v>
      </c>
      <c r="F116" s="108" t="s">
        <v>118</v>
      </c>
      <c r="G116" s="110"/>
      <c r="H116" s="110"/>
      <c r="I116" s="220"/>
      <c r="J116" s="220">
        <v>18.9</v>
      </c>
      <c r="K116" s="220">
        <v>18.9</v>
      </c>
      <c r="L116" s="260">
        <v>100</v>
      </c>
      <c r="O116" s="162"/>
    </row>
    <row r="117" spans="2:12" ht="19.5" thickBot="1">
      <c r="B117" s="191" t="s">
        <v>51</v>
      </c>
      <c r="C117" s="167" t="s">
        <v>52</v>
      </c>
      <c r="D117" s="167" t="s">
        <v>103</v>
      </c>
      <c r="E117" s="167" t="s">
        <v>147</v>
      </c>
      <c r="F117" s="319" t="s">
        <v>174</v>
      </c>
      <c r="G117" s="320"/>
      <c r="H117" s="320"/>
      <c r="I117" s="229">
        <f>I118</f>
        <v>314.2</v>
      </c>
      <c r="J117" s="229">
        <f>J118+J121+J123</f>
        <v>350.7</v>
      </c>
      <c r="K117" s="229">
        <f>K118+K121+K123</f>
        <v>350.7</v>
      </c>
      <c r="L117" s="264">
        <f>K117/J117%</f>
        <v>100</v>
      </c>
    </row>
    <row r="118" spans="2:12" ht="19.5" thickBot="1">
      <c r="B118" s="113" t="s">
        <v>53</v>
      </c>
      <c r="C118" s="114" t="s">
        <v>52</v>
      </c>
      <c r="D118" s="114" t="s">
        <v>11</v>
      </c>
      <c r="E118" s="160" t="s">
        <v>147</v>
      </c>
      <c r="F118" s="118" t="s">
        <v>174</v>
      </c>
      <c r="G118" s="119"/>
      <c r="H118" s="119"/>
      <c r="I118" s="242">
        <f>I120</f>
        <v>314.2</v>
      </c>
      <c r="J118" s="242">
        <f>J119</f>
        <v>237.7</v>
      </c>
      <c r="K118" s="242">
        <f>K119</f>
        <v>237.7</v>
      </c>
      <c r="L118" s="223">
        <f>K118/J118%</f>
        <v>100</v>
      </c>
    </row>
    <row r="119" spans="2:12" ht="115.5" customHeight="1">
      <c r="B119" s="131" t="s">
        <v>134</v>
      </c>
      <c r="C119" s="132" t="s">
        <v>52</v>
      </c>
      <c r="D119" s="132" t="s">
        <v>11</v>
      </c>
      <c r="E119" s="111" t="s">
        <v>153</v>
      </c>
      <c r="F119" s="132" t="s">
        <v>129</v>
      </c>
      <c r="G119" s="141"/>
      <c r="H119" s="141"/>
      <c r="I119" s="243">
        <f>I120</f>
        <v>314.2</v>
      </c>
      <c r="J119" s="243">
        <f>J120</f>
        <v>237.7</v>
      </c>
      <c r="K119" s="243">
        <f>K120</f>
        <v>237.7</v>
      </c>
      <c r="L119" s="260">
        <f>K119/J119%</f>
        <v>100</v>
      </c>
    </row>
    <row r="120" spans="2:12" ht="45.75" customHeight="1">
      <c r="B120" s="184" t="s">
        <v>128</v>
      </c>
      <c r="C120" s="124" t="s">
        <v>52</v>
      </c>
      <c r="D120" s="124" t="s">
        <v>11</v>
      </c>
      <c r="E120" s="132" t="s">
        <v>153</v>
      </c>
      <c r="F120" s="124" t="s">
        <v>178</v>
      </c>
      <c r="G120" s="134"/>
      <c r="H120" s="134"/>
      <c r="I120" s="244">
        <v>314.2</v>
      </c>
      <c r="J120" s="244">
        <v>237.7</v>
      </c>
      <c r="K120" s="244">
        <v>237.7</v>
      </c>
      <c r="L120" s="232">
        <f>K120/J120%</f>
        <v>100</v>
      </c>
    </row>
    <row r="121" spans="1:12" ht="45.75" customHeight="1">
      <c r="A121" s="292"/>
      <c r="B121" s="328" t="s">
        <v>128</v>
      </c>
      <c r="C121" s="108" t="s">
        <v>52</v>
      </c>
      <c r="D121" s="108" t="s">
        <v>15</v>
      </c>
      <c r="E121" s="108" t="s">
        <v>157</v>
      </c>
      <c r="F121" s="108" t="s">
        <v>129</v>
      </c>
      <c r="G121" s="110"/>
      <c r="H121" s="110"/>
      <c r="I121" s="214"/>
      <c r="J121" s="260">
        <v>52.2</v>
      </c>
      <c r="K121" s="260">
        <v>52.2</v>
      </c>
      <c r="L121" s="260">
        <v>100</v>
      </c>
    </row>
    <row r="122" spans="1:12" ht="45.75" customHeight="1">
      <c r="A122" s="292"/>
      <c r="B122" s="322" t="s">
        <v>237</v>
      </c>
      <c r="C122" s="108" t="s">
        <v>52</v>
      </c>
      <c r="D122" s="108" t="s">
        <v>15</v>
      </c>
      <c r="E122" s="108" t="s">
        <v>157</v>
      </c>
      <c r="F122" s="108" t="s">
        <v>236</v>
      </c>
      <c r="G122" s="110"/>
      <c r="H122" s="110"/>
      <c r="I122" s="214"/>
      <c r="J122" s="260">
        <v>52.2</v>
      </c>
      <c r="K122" s="260">
        <v>52.2</v>
      </c>
      <c r="L122" s="260">
        <v>100</v>
      </c>
    </row>
    <row r="123" spans="1:12" ht="45.75" customHeight="1">
      <c r="A123" s="292"/>
      <c r="B123" s="322" t="s">
        <v>128</v>
      </c>
      <c r="C123" s="108" t="s">
        <v>52</v>
      </c>
      <c r="D123" s="108" t="s">
        <v>15</v>
      </c>
      <c r="E123" s="108" t="s">
        <v>176</v>
      </c>
      <c r="F123" s="108" t="s">
        <v>129</v>
      </c>
      <c r="G123" s="110"/>
      <c r="H123" s="110"/>
      <c r="I123" s="214"/>
      <c r="J123" s="214">
        <v>60.8</v>
      </c>
      <c r="K123" s="214">
        <v>60.8</v>
      </c>
      <c r="L123" s="260">
        <v>100</v>
      </c>
    </row>
    <row r="124" spans="1:12" ht="45.75" customHeight="1">
      <c r="A124" s="292"/>
      <c r="B124" s="322" t="s">
        <v>237</v>
      </c>
      <c r="C124" s="108" t="s">
        <v>52</v>
      </c>
      <c r="D124" s="108" t="s">
        <v>15</v>
      </c>
      <c r="E124" s="108" t="s">
        <v>176</v>
      </c>
      <c r="F124" s="108" t="s">
        <v>236</v>
      </c>
      <c r="G124" s="110"/>
      <c r="H124" s="110"/>
      <c r="I124" s="214"/>
      <c r="J124" s="214">
        <v>60.8</v>
      </c>
      <c r="K124" s="214">
        <v>60.8</v>
      </c>
      <c r="L124" s="260">
        <v>100</v>
      </c>
    </row>
    <row r="125" spans="2:12" ht="75.75" customHeight="1" thickBot="1">
      <c r="B125" s="185" t="s">
        <v>100</v>
      </c>
      <c r="C125" s="156" t="s">
        <v>57</v>
      </c>
      <c r="D125" s="156" t="s">
        <v>103</v>
      </c>
      <c r="E125" s="111" t="s">
        <v>154</v>
      </c>
      <c r="F125" s="279" t="s">
        <v>174</v>
      </c>
      <c r="G125" s="209" t="e">
        <f>#REF!</f>
        <v>#REF!</v>
      </c>
      <c r="H125" s="210"/>
      <c r="I125" s="321">
        <f>I127</f>
        <v>230</v>
      </c>
      <c r="J125" s="321">
        <f>J127</f>
        <v>241.2</v>
      </c>
      <c r="K125" s="321">
        <f>K127</f>
        <v>241.2</v>
      </c>
      <c r="L125" s="258">
        <f>K125/J125%</f>
        <v>100</v>
      </c>
    </row>
    <row r="126" spans="2:12" ht="87.75" customHeight="1">
      <c r="B126" s="131" t="s">
        <v>181</v>
      </c>
      <c r="C126" s="108" t="s">
        <v>57</v>
      </c>
      <c r="D126" s="148" t="s">
        <v>11</v>
      </c>
      <c r="E126" s="111" t="s">
        <v>154</v>
      </c>
      <c r="F126" s="24" t="s">
        <v>174</v>
      </c>
      <c r="G126" s="105"/>
      <c r="H126" s="138"/>
      <c r="I126" s="245">
        <v>230</v>
      </c>
      <c r="J126" s="245">
        <f>J127</f>
        <v>241.2</v>
      </c>
      <c r="K126" s="245">
        <f>K127</f>
        <v>241.2</v>
      </c>
      <c r="L126" s="257">
        <f>K126/J126%</f>
        <v>100</v>
      </c>
    </row>
    <row r="127" spans="2:12" ht="59.25" customHeight="1" thickBot="1">
      <c r="B127" s="109" t="s">
        <v>119</v>
      </c>
      <c r="C127" s="108" t="s">
        <v>57</v>
      </c>
      <c r="D127" s="148" t="s">
        <v>11</v>
      </c>
      <c r="E127" s="111" t="s">
        <v>154</v>
      </c>
      <c r="F127" s="24" t="s">
        <v>118</v>
      </c>
      <c r="G127" s="105"/>
      <c r="H127" s="138"/>
      <c r="I127" s="245">
        <v>230</v>
      </c>
      <c r="J127" s="245">
        <v>241.2</v>
      </c>
      <c r="K127" s="221">
        <v>241.2</v>
      </c>
      <c r="L127" s="257">
        <f>K127/J127%</f>
        <v>100</v>
      </c>
    </row>
    <row r="128" spans="2:12" ht="77.25" customHeight="1" thickBot="1">
      <c r="B128" s="113" t="s">
        <v>104</v>
      </c>
      <c r="C128" s="114" t="s">
        <v>105</v>
      </c>
      <c r="D128" s="114" t="s">
        <v>103</v>
      </c>
      <c r="E128" s="111" t="s">
        <v>155</v>
      </c>
      <c r="F128" s="114" t="s">
        <v>174</v>
      </c>
      <c r="G128" s="133">
        <v>116.5</v>
      </c>
      <c r="H128" s="133"/>
      <c r="I128" s="189" t="s">
        <v>235</v>
      </c>
      <c r="J128" s="189" t="s">
        <v>235</v>
      </c>
      <c r="K128" s="218">
        <f>K129</f>
        <v>73.4</v>
      </c>
      <c r="L128" s="275">
        <f>K128/J128%</f>
        <v>100</v>
      </c>
    </row>
    <row r="129" spans="2:12" ht="74.25" customHeight="1">
      <c r="B129" s="142" t="s">
        <v>106</v>
      </c>
      <c r="C129" s="111" t="s">
        <v>105</v>
      </c>
      <c r="D129" s="111" t="s">
        <v>15</v>
      </c>
      <c r="E129" s="111" t="s">
        <v>155</v>
      </c>
      <c r="F129" s="111" t="s">
        <v>131</v>
      </c>
      <c r="G129" s="120">
        <v>116.5</v>
      </c>
      <c r="H129" s="120"/>
      <c r="I129" s="246" t="str">
        <f>I130</f>
        <v>73,4</v>
      </c>
      <c r="J129" s="249">
        <v>73.4</v>
      </c>
      <c r="K129" s="249">
        <f>K130</f>
        <v>73.4</v>
      </c>
      <c r="L129" s="261">
        <f>K129/J129%</f>
        <v>100</v>
      </c>
    </row>
    <row r="130" spans="2:12" ht="78" customHeight="1">
      <c r="B130" s="153" t="s">
        <v>113</v>
      </c>
      <c r="C130" s="111" t="s">
        <v>105</v>
      </c>
      <c r="D130" s="111" t="s">
        <v>15</v>
      </c>
      <c r="E130" s="111" t="s">
        <v>155</v>
      </c>
      <c r="F130" s="111" t="s">
        <v>131</v>
      </c>
      <c r="G130" s="120"/>
      <c r="H130" s="120"/>
      <c r="I130" s="247" t="str">
        <f>I131</f>
        <v>73,4</v>
      </c>
      <c r="J130" s="228">
        <v>73.4</v>
      </c>
      <c r="K130" s="228">
        <f>K131</f>
        <v>73.4</v>
      </c>
      <c r="L130" s="260">
        <v>100</v>
      </c>
    </row>
    <row r="131" spans="2:15" ht="42.75" customHeight="1">
      <c r="B131" s="153" t="s">
        <v>130</v>
      </c>
      <c r="C131" s="111" t="s">
        <v>105</v>
      </c>
      <c r="D131" s="111" t="s">
        <v>15</v>
      </c>
      <c r="E131" s="111" t="s">
        <v>155</v>
      </c>
      <c r="F131" s="111" t="s">
        <v>179</v>
      </c>
      <c r="G131" s="120"/>
      <c r="H131" s="120"/>
      <c r="I131" s="226" t="s">
        <v>235</v>
      </c>
      <c r="J131" s="220">
        <v>73.4</v>
      </c>
      <c r="K131" s="220">
        <v>73.4</v>
      </c>
      <c r="L131" s="260">
        <v>100</v>
      </c>
      <c r="O131" s="143"/>
    </row>
    <row r="132" ht="18.75">
      <c r="J132" s="186"/>
    </row>
    <row r="133" spans="2:9" ht="18.75">
      <c r="B133" s="2"/>
      <c r="C133" s="2"/>
      <c r="D133" s="2"/>
      <c r="E133" s="2"/>
      <c r="F133" s="2"/>
      <c r="G133" s="2"/>
      <c r="H133" s="2"/>
      <c r="I133" s="2"/>
    </row>
    <row r="135" spans="2:10" ht="18.75">
      <c r="B135" s="2"/>
      <c r="C135" s="2"/>
      <c r="D135" s="2"/>
      <c r="E135" s="2"/>
      <c r="F135" s="2"/>
      <c r="G135" s="2"/>
      <c r="H135" s="2"/>
      <c r="I135" s="2"/>
      <c r="J135" s="187"/>
    </row>
    <row r="136" spans="2:9" ht="18.75">
      <c r="B136" s="2"/>
      <c r="C136" s="2"/>
      <c r="D136" s="2"/>
      <c r="E136" s="2"/>
      <c r="F136" s="2"/>
      <c r="G136" s="2"/>
      <c r="H136" s="2"/>
      <c r="I136" s="2"/>
    </row>
    <row r="137" spans="2:4" ht="15">
      <c r="B137" s="188"/>
      <c r="C137" s="188"/>
      <c r="D137" s="188"/>
    </row>
  </sheetData>
  <sheetProtection/>
  <mergeCells count="2">
    <mergeCell ref="C2:I6"/>
    <mergeCell ref="B10:I10"/>
  </mergeCells>
  <printOptions/>
  <pageMargins left="0.7875" right="0.39375" top="0.39375" bottom="0.19652777777777777" header="0.5118055555555556" footer="0.5118055555555556"/>
  <pageSetup fitToHeight="0" fitToWidth="1" horizontalDpi="300" verticalDpi="3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User</cp:lastModifiedBy>
  <cp:lastPrinted>2022-04-02T07:49:05Z</cp:lastPrinted>
  <dcterms:created xsi:type="dcterms:W3CDTF">2017-03-28T08:32:32Z</dcterms:created>
  <dcterms:modified xsi:type="dcterms:W3CDTF">2022-05-17T06:10:10Z</dcterms:modified>
  <cp:category/>
  <cp:version/>
  <cp:contentType/>
  <cp:contentStatus/>
</cp:coreProperties>
</file>